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1700"/>
  </bookViews>
  <sheets>
    <sheet name="Прогноз 2025-2027" sheetId="3" r:id="rId1"/>
  </sheets>
  <definedNames>
    <definedName name="_xlnm.Print_Titles" localSheetId="0">'Прогноз 2025-2027'!$4:$5</definedName>
  </definedNames>
  <calcPr calcId="162913"/>
</workbook>
</file>

<file path=xl/calcChain.xml><?xml version="1.0" encoding="utf-8"?>
<calcChain xmlns="http://schemas.openxmlformats.org/spreadsheetml/2006/main">
  <c r="G9" i="3" l="1"/>
  <c r="F62" i="3" l="1"/>
  <c r="G70" i="3" l="1"/>
  <c r="H70" i="3"/>
  <c r="I70" i="3"/>
  <c r="F70" i="3" l="1"/>
  <c r="I122" i="3" l="1"/>
  <c r="H122" i="3"/>
  <c r="G122" i="3"/>
  <c r="F122" i="3"/>
  <c r="E122" i="3"/>
  <c r="I116" i="3"/>
  <c r="H116" i="3"/>
  <c r="H117" i="3" s="1"/>
  <c r="G116" i="3"/>
  <c r="G117" i="3" s="1"/>
  <c r="F116" i="3"/>
  <c r="F117" i="3" s="1"/>
  <c r="E116" i="3"/>
  <c r="D116" i="3"/>
  <c r="E117" i="3" s="1"/>
  <c r="I106" i="3"/>
  <c r="H106" i="3"/>
  <c r="G106" i="3"/>
  <c r="H107" i="3" s="1"/>
  <c r="F106" i="3"/>
  <c r="F107" i="3" s="1"/>
  <c r="E106" i="3"/>
  <c r="E107" i="3" s="1"/>
  <c r="I104" i="3"/>
  <c r="H104" i="3"/>
  <c r="G104" i="3"/>
  <c r="F104" i="3"/>
  <c r="E104" i="3"/>
  <c r="D104" i="3"/>
  <c r="I102" i="3"/>
  <c r="H102" i="3"/>
  <c r="G102" i="3"/>
  <c r="F102" i="3"/>
  <c r="E102" i="3"/>
  <c r="D102" i="3"/>
  <c r="I96" i="3"/>
  <c r="H96" i="3"/>
  <c r="G96" i="3"/>
  <c r="F96" i="3"/>
  <c r="E96" i="3"/>
  <c r="I94" i="3"/>
  <c r="H94" i="3"/>
  <c r="G94" i="3"/>
  <c r="F94" i="3"/>
  <c r="E94" i="3"/>
  <c r="I92" i="3"/>
  <c r="H92" i="3"/>
  <c r="G92" i="3"/>
  <c r="F92" i="3"/>
  <c r="E92" i="3"/>
  <c r="I89" i="3"/>
  <c r="I86" i="3" s="1"/>
  <c r="I97" i="3" s="1"/>
  <c r="H89" i="3"/>
  <c r="G89" i="3"/>
  <c r="F89" i="3"/>
  <c r="F90" i="3" s="1"/>
  <c r="E89" i="3"/>
  <c r="D89" i="3"/>
  <c r="G86" i="3"/>
  <c r="G97" i="3" s="1"/>
  <c r="E86" i="3"/>
  <c r="E97" i="3" s="1"/>
  <c r="I78" i="3"/>
  <c r="H78" i="3"/>
  <c r="G78" i="3"/>
  <c r="F78" i="3"/>
  <c r="E78" i="3"/>
  <c r="I76" i="3"/>
  <c r="H76" i="3"/>
  <c r="G76" i="3"/>
  <c r="F76" i="3"/>
  <c r="E76" i="3"/>
  <c r="I73" i="3"/>
  <c r="H73" i="3"/>
  <c r="G73" i="3"/>
  <c r="F73" i="3"/>
  <c r="E73" i="3"/>
  <c r="E100" i="3" s="1"/>
  <c r="D73" i="3"/>
  <c r="E74" i="3" s="1"/>
  <c r="I71" i="3"/>
  <c r="H71" i="3"/>
  <c r="G71" i="3"/>
  <c r="F71" i="3"/>
  <c r="E71" i="3"/>
  <c r="I65" i="3"/>
  <c r="H65" i="3"/>
  <c r="G65" i="3"/>
  <c r="F65" i="3"/>
  <c r="E65" i="3"/>
  <c r="I62" i="3"/>
  <c r="H62" i="3"/>
  <c r="G62" i="3"/>
  <c r="E62" i="3"/>
  <c r="I60" i="3"/>
  <c r="H60" i="3"/>
  <c r="G60" i="3"/>
  <c r="F60" i="3"/>
  <c r="E60" i="3"/>
  <c r="I57" i="3"/>
  <c r="H57" i="3"/>
  <c r="G57" i="3"/>
  <c r="F57" i="3"/>
  <c r="E57" i="3"/>
  <c r="I48" i="3"/>
  <c r="H48" i="3"/>
  <c r="G48" i="3"/>
  <c r="F48" i="3"/>
  <c r="E48" i="3"/>
  <c r="I45" i="3"/>
  <c r="H45" i="3"/>
  <c r="G45" i="3"/>
  <c r="F45" i="3"/>
  <c r="E45" i="3"/>
  <c r="I43" i="3"/>
  <c r="H43" i="3"/>
  <c r="G43" i="3"/>
  <c r="F43" i="3"/>
  <c r="E43" i="3"/>
  <c r="I18" i="3"/>
  <c r="H18" i="3"/>
  <c r="G18" i="3"/>
  <c r="F18" i="3"/>
  <c r="E18" i="3"/>
  <c r="D18" i="3"/>
  <c r="I17" i="3"/>
  <c r="H17" i="3"/>
  <c r="G17" i="3"/>
  <c r="F17" i="3"/>
  <c r="E17" i="3"/>
  <c r="D17" i="3"/>
  <c r="I16" i="3"/>
  <c r="H16" i="3"/>
  <c r="G16" i="3"/>
  <c r="F16" i="3"/>
  <c r="E16" i="3"/>
  <c r="D16" i="3"/>
  <c r="I15" i="3"/>
  <c r="H15" i="3"/>
  <c r="G15" i="3"/>
  <c r="F15" i="3"/>
  <c r="E15" i="3"/>
  <c r="D15" i="3"/>
  <c r="I14" i="3"/>
  <c r="H14" i="3"/>
  <c r="G14" i="3"/>
  <c r="F14" i="3"/>
  <c r="E14" i="3"/>
  <c r="D14" i="3"/>
  <c r="I12" i="3"/>
  <c r="H12" i="3"/>
  <c r="G12" i="3"/>
  <c r="F12" i="3"/>
  <c r="E12" i="3"/>
  <c r="I9" i="3"/>
  <c r="H9" i="3"/>
  <c r="F9" i="3"/>
  <c r="E9" i="3"/>
  <c r="I7" i="3"/>
  <c r="H7" i="3"/>
  <c r="G7" i="3"/>
  <c r="F7" i="3"/>
  <c r="E7" i="3"/>
  <c r="I74" i="3" l="1"/>
  <c r="G100" i="3"/>
  <c r="F103" i="3"/>
  <c r="I117" i="3"/>
  <c r="F100" i="3"/>
  <c r="F101" i="3" s="1"/>
  <c r="E90" i="3"/>
  <c r="E103" i="3"/>
  <c r="I103" i="3"/>
  <c r="H105" i="3"/>
  <c r="I105" i="3"/>
  <c r="F105" i="3"/>
  <c r="I107" i="3"/>
  <c r="I100" i="3"/>
  <c r="I90" i="3"/>
  <c r="G103" i="3"/>
  <c r="G90" i="3"/>
  <c r="G105" i="3"/>
  <c r="G74" i="3"/>
  <c r="H74" i="3"/>
  <c r="D86" i="3"/>
  <c r="D97" i="3" s="1"/>
  <c r="E98" i="3" s="1"/>
  <c r="H86" i="3"/>
  <c r="I87" i="3" s="1"/>
  <c r="H90" i="3"/>
  <c r="D100" i="3"/>
  <c r="E101" i="3" s="1"/>
  <c r="H100" i="3"/>
  <c r="H103" i="3"/>
  <c r="E105" i="3"/>
  <c r="G107" i="3"/>
  <c r="F74" i="3"/>
  <c r="F86" i="3"/>
  <c r="H101" i="3" l="1"/>
  <c r="G101" i="3"/>
  <c r="E87" i="3"/>
  <c r="I101" i="3"/>
  <c r="F87" i="3"/>
  <c r="F97" i="3"/>
  <c r="G87" i="3"/>
  <c r="H97" i="3"/>
  <c r="H87" i="3"/>
  <c r="H98" i="3" l="1"/>
  <c r="I98" i="3"/>
  <c r="F98" i="3"/>
  <c r="G98" i="3"/>
</calcChain>
</file>

<file path=xl/sharedStrings.xml><?xml version="1.0" encoding="utf-8"?>
<sst xmlns="http://schemas.openxmlformats.org/spreadsheetml/2006/main" count="306" uniqueCount="140">
  <si>
    <t>№ п/п</t>
  </si>
  <si>
    <t>Наименование показателя</t>
  </si>
  <si>
    <t>Отчет</t>
  </si>
  <si>
    <t>Оценка</t>
  </si>
  <si>
    <t>Прогноз</t>
  </si>
  <si>
    <t/>
  </si>
  <si>
    <t>1.1</t>
  </si>
  <si>
    <t>Численность населения (среднегодовая)</t>
  </si>
  <si>
    <t>1.1.1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</si>
  <si>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</si>
  <si>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</si>
  <si>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</si>
  <si>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</si>
  <si>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</si>
  <si>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</si>
  <si>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</si>
  <si>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</si>
  <si>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</si>
  <si>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</t>
  </si>
  <si>
    <t>Добавленная стоимость по предприятиям и организациям, не относящимся к субъектам малого предпринимательства</t>
  </si>
  <si>
    <t>тыс. руб.</t>
  </si>
  <si>
    <t>1.3.1.</t>
  </si>
  <si>
    <t>Наименование значимых предприятий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</si>
  <si>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</si>
  <si>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</si>
  <si>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</si>
  <si>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</si>
  <si>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</si>
  <si>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Объем отгруженных товаров собственного производства, выполненных работ и услуг собственными силами</t>
  </si>
  <si>
    <t>1.6.1</t>
  </si>
  <si>
    <t>Индекс промышленного производства, к предыдущему году</t>
  </si>
  <si>
    <t>1.6.2</t>
  </si>
  <si>
    <t>индекс-дефлятор к предыдущему году</t>
  </si>
  <si>
    <t>1.7</t>
  </si>
  <si>
    <t>Оборот малых и средних предприятий, включая микропредприятия</t>
  </si>
  <si>
    <t>1.7.1</t>
  </si>
  <si>
    <t>1.8</t>
  </si>
  <si>
    <t>Продукция сельского хозяйства в хозяйствах всех категорий</t>
  </si>
  <si>
    <t>1.8.1</t>
  </si>
  <si>
    <t>1.8.2</t>
  </si>
  <si>
    <t>индекс-дефлятор, к предыдущему году</t>
  </si>
  <si>
    <t>1.9</t>
  </si>
  <si>
    <t>Объем инвестиций в основной капитал за счет всех источников финансирования</t>
  </si>
  <si>
    <t>1.10</t>
  </si>
  <si>
    <t>Объем работ, выполненных по виду деятельности "Строительство"</t>
  </si>
  <si>
    <t>1.10.1</t>
  </si>
  <si>
    <t>в сопоставимых ценах, к прерыдущему году</t>
  </si>
  <si>
    <t>1.10.2</t>
  </si>
  <si>
    <t>1.11</t>
  </si>
  <si>
    <t>Ввод в эксплуатацию жилых домов за счет всех источников финансирования</t>
  </si>
  <si>
    <t>тыс. кв. м.</t>
  </si>
  <si>
    <t>1.11.1</t>
  </si>
  <si>
    <t>1.12</t>
  </si>
  <si>
    <t>Оборот розничной торговли</t>
  </si>
  <si>
    <t>1.12.1</t>
  </si>
  <si>
    <t>1.12.2</t>
  </si>
  <si>
    <t>Индекс-дефлятор, к предыдущему году</t>
  </si>
  <si>
    <t>1.13</t>
  </si>
  <si>
    <t>Объем платных услуг населению</t>
  </si>
  <si>
    <t>1.13.1</t>
  </si>
  <si>
    <t>1.13.2</t>
  </si>
  <si>
    <t>1.14</t>
  </si>
  <si>
    <t>Индекс потребительских цен за период с начала года, к предыдущему году</t>
  </si>
  <si>
    <t>1.15</t>
  </si>
  <si>
    <t>Численность занятых в экономике (среднегодовая)</t>
  </si>
  <si>
    <t>тыс. чел.</t>
  </si>
  <si>
    <t>1.15.1</t>
  </si>
  <si>
    <t>1.16</t>
  </si>
  <si>
    <t>Фонд заработной платы - всего</t>
  </si>
  <si>
    <t>1.16.1</t>
  </si>
  <si>
    <t>из него</t>
  </si>
  <si>
    <t>1.16.2</t>
  </si>
  <si>
    <t>1.16.3</t>
  </si>
  <si>
    <t>1.16.4</t>
  </si>
  <si>
    <t>по бюджетным организациям</t>
  </si>
  <si>
    <t>1.16.5</t>
  </si>
  <si>
    <t>1.16.6</t>
  </si>
  <si>
    <t>по крупным и средним предприятиям за исключением работников бюджетных организаций</t>
  </si>
  <si>
    <t>тыс.руб.</t>
  </si>
  <si>
    <t>1.16.7</t>
  </si>
  <si>
    <t>1.17</t>
  </si>
  <si>
    <t>Среднесписочная численность работников предприятий и организаций</t>
  </si>
  <si>
    <t>человек</t>
  </si>
  <si>
    <t>1.17.1</t>
  </si>
  <si>
    <t>из нее:</t>
  </si>
  <si>
    <t>1.17.2</t>
  </si>
  <si>
    <t>работников крупных и средних предприятий (включая бюджетников)</t>
  </si>
  <si>
    <t>1.17.3</t>
  </si>
  <si>
    <t>1.17.4</t>
  </si>
  <si>
    <t>работников бюджетных организаций</t>
  </si>
  <si>
    <t>1.17.5</t>
  </si>
  <si>
    <t>1.17.6</t>
  </si>
  <si>
    <t>работников крупных и средних предприятий за исключением работников бюджетных организаций</t>
  </si>
  <si>
    <t>1.17.7</t>
  </si>
  <si>
    <t>1.17.8</t>
  </si>
  <si>
    <t>1.17.9</t>
  </si>
  <si>
    <t>1.18</t>
  </si>
  <si>
    <t>Среднемесячная номинальная начисленная заработная плата</t>
  </si>
  <si>
    <t>рублей</t>
  </si>
  <si>
    <t>1.18.1</t>
  </si>
  <si>
    <t>в том числе:</t>
  </si>
  <si>
    <t>1.18.2</t>
  </si>
  <si>
    <t>1.18.3</t>
  </si>
  <si>
    <t>1.18.4</t>
  </si>
  <si>
    <t>1.18.5</t>
  </si>
  <si>
    <t>1.18.6</t>
  </si>
  <si>
    <t>1.18.8</t>
  </si>
  <si>
    <t>по малым предприятиям (включая микропредприятия)</t>
  </si>
  <si>
    <t>1.18.9</t>
  </si>
  <si>
    <t>1.19</t>
  </si>
  <si>
    <t>Реальная заработная плата, к предыдущему году</t>
  </si>
  <si>
    <t>1.20</t>
  </si>
  <si>
    <t>Денежные доходы населения</t>
  </si>
  <si>
    <t>1.21</t>
  </si>
  <si>
    <t>1.21.1</t>
  </si>
  <si>
    <t>1.22</t>
  </si>
  <si>
    <t>Реальные денежные доходы населения, к предыдущему году</t>
  </si>
  <si>
    <t>1.23</t>
  </si>
  <si>
    <t>Поступление налоговых и неналоговых платежей в местный бюджет - всего</t>
  </si>
  <si>
    <t>1.23.1</t>
  </si>
  <si>
    <t>от малых и средних предприятий</t>
  </si>
  <si>
    <t>1.24</t>
  </si>
  <si>
    <t>1.24.1</t>
  </si>
  <si>
    <t>1.25</t>
  </si>
  <si>
    <t>Численность зарегистрированных безработных (на конец периода)</t>
  </si>
  <si>
    <t>1.26</t>
  </si>
  <si>
    <t>Уровень зарегистрированной безработицы (на конец периода)</t>
  </si>
  <si>
    <t>Ед. изм.</t>
  </si>
  <si>
    <t>работников малых предприятий                                                            (включая микропредприятия)</t>
  </si>
  <si>
    <t>Денежные доходы на душу населения                                                     (в среднем за месяц)</t>
  </si>
  <si>
    <t>Налог на доходы физических лиц</t>
  </si>
  <si>
    <t>1. ООО "Камский бекон"</t>
  </si>
  <si>
    <t>3. ОАО "Кузембетьевский РМЗ"</t>
  </si>
  <si>
    <t>2. ООО "Август Мензелинск"</t>
  </si>
  <si>
    <t>4. ООО ТПФ "Изыскатель"</t>
  </si>
  <si>
    <t>5. Подразделение НГДУ Татритекнефть в Мензелинском районе ЦДНГ-2</t>
  </si>
  <si>
    <t>Прогноз социально-экономического развития Мензелинского муницпального района на 2025-2027 годы.</t>
  </si>
  <si>
    <t>1.16.8</t>
  </si>
  <si>
    <t>по крупным и средним предприятиям                                                             (включая бюджетников)</t>
  </si>
  <si>
    <t>по крупным и средним предприятиям                                    (включая бюджетников)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</si>
</sst>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4" x14ac:knownFonts="1">
    <font>
      <sz val="10"/>
      <name val="Arial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rgb="FF00008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right" vertical="center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4" fontId="7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5" xfId="0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165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4" fontId="7" fillId="0" borderId="18" xfId="0" applyNumberFormat="1" applyFont="1" applyFill="1" applyBorder="1" applyAlignment="1" applyProtection="1">
      <alignment horizontal="center" vertical="center"/>
      <protection locked="0"/>
    </xf>
    <xf numFmtId="4" fontId="7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4" fontId="7" fillId="0" borderId="25" xfId="0" applyNumberFormat="1" applyFont="1" applyFill="1" applyBorder="1" applyAlignment="1" applyProtection="1">
      <alignment horizontal="center" vertical="center"/>
      <protection locked="0"/>
    </xf>
    <xf numFmtId="164" fontId="8" fillId="0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center" vertical="center"/>
      <protection locked="0"/>
    </xf>
    <xf numFmtId="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4" fontId="13" fillId="0" borderId="1" xfId="0" applyNumberFormat="1" applyFont="1" applyFill="1" applyBorder="1" applyAlignment="1" applyProtection="1">
      <alignment horizontal="right" vertical="center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zoomScale="70" zoomScaleNormal="70" zoomScaleSheetLayoutView="77" zoomScalePageLayoutView="91" workbookViewId="0">
      <pane ySplit="5" topLeftCell="A6" activePane="bottomLeft" state="frozen"/>
      <selection pane="bottomLeft" activeCell="Y11" sqref="Y11"/>
    </sheetView>
  </sheetViews>
  <sheetFormatPr defaultColWidth="10.140625" defaultRowHeight="14.45" customHeight="1" x14ac:dyDescent="0.25"/>
  <cols>
    <col min="1" max="1" width="7" style="7" customWidth="1"/>
    <col min="2" max="2" width="48.7109375" style="2" customWidth="1"/>
    <col min="3" max="3" width="9.28515625" style="5" customWidth="1"/>
    <col min="4" max="9" width="15" style="2" customWidth="1"/>
    <col min="10" max="31" width="4.140625" style="2" customWidth="1"/>
    <col min="32" max="47" width="4.85546875" style="2" customWidth="1"/>
    <col min="48" max="16384" width="10.140625" style="2"/>
  </cols>
  <sheetData>
    <row r="1" spans="1:9" ht="12.75" customHeight="1" x14ac:dyDescent="0.25">
      <c r="A1" s="84"/>
      <c r="B1" s="84"/>
      <c r="C1" s="84"/>
      <c r="D1" s="84"/>
      <c r="E1" s="84"/>
      <c r="F1" s="1"/>
      <c r="G1" s="1"/>
      <c r="H1" s="1"/>
      <c r="I1" s="1"/>
    </row>
    <row r="2" spans="1:9" ht="27" customHeight="1" x14ac:dyDescent="0.25">
      <c r="A2" s="85" t="s">
        <v>136</v>
      </c>
      <c r="B2" s="85"/>
      <c r="C2" s="85"/>
      <c r="D2" s="85"/>
      <c r="E2" s="85"/>
      <c r="F2" s="85"/>
      <c r="G2" s="85"/>
      <c r="H2" s="85"/>
      <c r="I2" s="85"/>
    </row>
    <row r="3" spans="1:9" ht="14.25" customHeight="1" thickBot="1" x14ac:dyDescent="0.3">
      <c r="A3" s="6"/>
      <c r="B3" s="3"/>
      <c r="C3" s="4"/>
      <c r="D3" s="3"/>
      <c r="E3" s="3"/>
      <c r="F3" s="3"/>
      <c r="G3" s="3"/>
      <c r="H3" s="3"/>
      <c r="I3" s="3"/>
    </row>
    <row r="4" spans="1:9" ht="26.25" customHeight="1" x14ac:dyDescent="0.25">
      <c r="A4" s="86" t="s">
        <v>0</v>
      </c>
      <c r="B4" s="88" t="s">
        <v>1</v>
      </c>
      <c r="C4" s="90" t="s">
        <v>127</v>
      </c>
      <c r="D4" s="53">
        <v>2022</v>
      </c>
      <c r="E4" s="53">
        <v>2023</v>
      </c>
      <c r="F4" s="54">
        <v>2024</v>
      </c>
      <c r="G4" s="53">
        <v>2025</v>
      </c>
      <c r="H4" s="55">
        <v>2026</v>
      </c>
      <c r="I4" s="56">
        <v>2027</v>
      </c>
    </row>
    <row r="5" spans="1:9" ht="26.25" customHeight="1" thickBot="1" x14ac:dyDescent="0.3">
      <c r="A5" s="87"/>
      <c r="B5" s="89"/>
      <c r="C5" s="91"/>
      <c r="D5" s="92" t="s">
        <v>2</v>
      </c>
      <c r="E5" s="93"/>
      <c r="F5" s="57" t="s">
        <v>3</v>
      </c>
      <c r="G5" s="92" t="s">
        <v>4</v>
      </c>
      <c r="H5" s="94"/>
      <c r="I5" s="93"/>
    </row>
    <row r="6" spans="1:9" ht="27.75" customHeight="1" x14ac:dyDescent="0.25">
      <c r="A6" s="39" t="s">
        <v>6</v>
      </c>
      <c r="B6" s="50" t="s">
        <v>7</v>
      </c>
      <c r="C6" s="40" t="s">
        <v>65</v>
      </c>
      <c r="D6" s="51">
        <v>26.96</v>
      </c>
      <c r="E6" s="51">
        <v>26.73</v>
      </c>
      <c r="F6" s="51">
        <v>26.61</v>
      </c>
      <c r="G6" s="51">
        <v>26.6</v>
      </c>
      <c r="H6" s="51">
        <v>26.6</v>
      </c>
      <c r="I6" s="52">
        <v>26.6</v>
      </c>
    </row>
    <row r="7" spans="1:9" s="8" customFormat="1" ht="16.5" customHeight="1" x14ac:dyDescent="0.25">
      <c r="A7" s="11" t="s">
        <v>8</v>
      </c>
      <c r="B7" s="12" t="s">
        <v>9</v>
      </c>
      <c r="C7" s="13" t="s">
        <v>10</v>
      </c>
      <c r="D7" s="21">
        <v>99.27</v>
      </c>
      <c r="E7" s="21">
        <f>SUM(E6/D6%)</f>
        <v>99.146884272997028</v>
      </c>
      <c r="F7" s="21">
        <f t="shared" ref="F7:I7" si="0">SUM(F6/E6%)</f>
        <v>99.551066217732895</v>
      </c>
      <c r="G7" s="21">
        <f t="shared" si="0"/>
        <v>99.962420142803467</v>
      </c>
      <c r="H7" s="21">
        <f t="shared" si="0"/>
        <v>100</v>
      </c>
      <c r="I7" s="24">
        <f t="shared" si="0"/>
        <v>100</v>
      </c>
    </row>
    <row r="8" spans="1:9" ht="31.5" customHeight="1" x14ac:dyDescent="0.25">
      <c r="A8" s="9" t="s">
        <v>11</v>
      </c>
      <c r="B8" s="14" t="s">
        <v>12</v>
      </c>
      <c r="C8" s="10" t="s">
        <v>13</v>
      </c>
      <c r="D8" s="34">
        <v>10871.4</v>
      </c>
      <c r="E8" s="34">
        <v>13320.7</v>
      </c>
      <c r="F8" s="34">
        <v>14560</v>
      </c>
      <c r="G8" s="34">
        <v>15610</v>
      </c>
      <c r="H8" s="34">
        <v>16590</v>
      </c>
      <c r="I8" s="35">
        <v>17640</v>
      </c>
    </row>
    <row r="9" spans="1:9" s="8" customFormat="1" ht="16.5" customHeight="1" x14ac:dyDescent="0.25">
      <c r="A9" s="11" t="s">
        <v>14</v>
      </c>
      <c r="B9" s="12" t="s">
        <v>15</v>
      </c>
      <c r="C9" s="13" t="s">
        <v>10</v>
      </c>
      <c r="D9" s="25">
        <v>79.7</v>
      </c>
      <c r="E9" s="38">
        <f t="shared" ref="E9:I9" si="1">SUM(E8/D8/E10*10000)</f>
        <v>114.51379156731055</v>
      </c>
      <c r="F9" s="38">
        <f t="shared" si="1"/>
        <v>101.30080178680142</v>
      </c>
      <c r="G9" s="38">
        <f t="shared" si="1"/>
        <v>101.5260780885781</v>
      </c>
      <c r="H9" s="38">
        <f t="shared" si="1"/>
        <v>101.60423222354648</v>
      </c>
      <c r="I9" s="41">
        <f t="shared" si="1"/>
        <v>101.65307258513445</v>
      </c>
    </row>
    <row r="10" spans="1:9" ht="28.5" customHeight="1" x14ac:dyDescent="0.25">
      <c r="A10" s="9" t="s">
        <v>16</v>
      </c>
      <c r="B10" s="14" t="s">
        <v>17</v>
      </c>
      <c r="C10" s="10" t="s">
        <v>10</v>
      </c>
      <c r="D10" s="25">
        <v>115.8</v>
      </c>
      <c r="E10" s="25">
        <v>107</v>
      </c>
      <c r="F10" s="25">
        <v>107.9</v>
      </c>
      <c r="G10" s="25">
        <v>105.6</v>
      </c>
      <c r="H10" s="25">
        <v>104.6</v>
      </c>
      <c r="I10" s="28">
        <v>104.6</v>
      </c>
    </row>
    <row r="11" spans="1:9" ht="53.25" customHeight="1" x14ac:dyDescent="0.25">
      <c r="A11" s="9" t="s">
        <v>18</v>
      </c>
      <c r="B11" s="14" t="s">
        <v>19</v>
      </c>
      <c r="C11" s="10" t="s">
        <v>20</v>
      </c>
      <c r="D11" s="34">
        <v>2419219.2000000002</v>
      </c>
      <c r="E11" s="34">
        <v>3173000</v>
      </c>
      <c r="F11" s="34">
        <v>3300000</v>
      </c>
      <c r="G11" s="34">
        <v>3432000</v>
      </c>
      <c r="H11" s="34">
        <v>3570000</v>
      </c>
      <c r="I11" s="35">
        <v>3714000</v>
      </c>
    </row>
    <row r="12" spans="1:9" s="8" customFormat="1" ht="16.5" customHeight="1" x14ac:dyDescent="0.25">
      <c r="A12" s="78" t="s">
        <v>21</v>
      </c>
      <c r="B12" s="12" t="s">
        <v>9</v>
      </c>
      <c r="C12" s="13" t="s">
        <v>10</v>
      </c>
      <c r="D12" s="21">
        <v>132.19999999999999</v>
      </c>
      <c r="E12" s="21">
        <f>SUM(E11/D11*100)</f>
        <v>131.15801990989488</v>
      </c>
      <c r="F12" s="21">
        <f t="shared" ref="F12:I12" si="2">SUM(F11/E11*100)</f>
        <v>104.00252127324299</v>
      </c>
      <c r="G12" s="21">
        <f t="shared" si="2"/>
        <v>104</v>
      </c>
      <c r="H12" s="21">
        <f t="shared" si="2"/>
        <v>104.02097902097903</v>
      </c>
      <c r="I12" s="24">
        <f t="shared" si="2"/>
        <v>104.03361344537817</v>
      </c>
    </row>
    <row r="13" spans="1:9" ht="16.5" customHeight="1" x14ac:dyDescent="0.25">
      <c r="A13" s="79"/>
      <c r="B13" s="81" t="s">
        <v>22</v>
      </c>
      <c r="C13" s="82"/>
      <c r="D13" s="82"/>
      <c r="E13" s="82"/>
      <c r="F13" s="82"/>
      <c r="G13" s="82"/>
      <c r="H13" s="82"/>
      <c r="I13" s="83"/>
    </row>
    <row r="14" spans="1:9" ht="16.5" customHeight="1" x14ac:dyDescent="0.25">
      <c r="A14" s="79"/>
      <c r="B14" s="14" t="s">
        <v>131</v>
      </c>
      <c r="C14" s="10" t="s">
        <v>20</v>
      </c>
      <c r="D14" s="34">
        <f>SUM(D23*40%)</f>
        <v>308471.2</v>
      </c>
      <c r="E14" s="34">
        <f t="shared" ref="E14:I16" si="3">SUM(E23*40%)</f>
        <v>354760</v>
      </c>
      <c r="F14" s="34">
        <f t="shared" si="3"/>
        <v>425712</v>
      </c>
      <c r="G14" s="34">
        <f t="shared" si="3"/>
        <v>508000</v>
      </c>
      <c r="H14" s="34">
        <f t="shared" si="3"/>
        <v>512000</v>
      </c>
      <c r="I14" s="35">
        <f t="shared" si="3"/>
        <v>516000</v>
      </c>
    </row>
    <row r="15" spans="1:9" ht="16.5" customHeight="1" x14ac:dyDescent="0.25">
      <c r="A15" s="79"/>
      <c r="B15" s="14" t="s">
        <v>133</v>
      </c>
      <c r="C15" s="10" t="s">
        <v>20</v>
      </c>
      <c r="D15" s="34">
        <f>SUM(D24*40%)</f>
        <v>0</v>
      </c>
      <c r="E15" s="34">
        <f t="shared" si="3"/>
        <v>164080</v>
      </c>
      <c r="F15" s="34">
        <f t="shared" si="3"/>
        <v>172720</v>
      </c>
      <c r="G15" s="34">
        <f t="shared" si="3"/>
        <v>184840</v>
      </c>
      <c r="H15" s="34">
        <f t="shared" si="3"/>
        <v>201520</v>
      </c>
      <c r="I15" s="35">
        <f t="shared" si="3"/>
        <v>221680</v>
      </c>
    </row>
    <row r="16" spans="1:9" ht="16.5" customHeight="1" x14ac:dyDescent="0.25">
      <c r="A16" s="79"/>
      <c r="B16" s="14" t="s">
        <v>132</v>
      </c>
      <c r="C16" s="10" t="s">
        <v>20</v>
      </c>
      <c r="D16" s="34">
        <f>SUM(D25*40%)</f>
        <v>69724.400000000009</v>
      </c>
      <c r="E16" s="34">
        <f>SUM(E25*40%)</f>
        <v>67281.2</v>
      </c>
      <c r="F16" s="34">
        <f>SUM(F25*40%)</f>
        <v>68000</v>
      </c>
      <c r="G16" s="34">
        <f t="shared" si="3"/>
        <v>68400</v>
      </c>
      <c r="H16" s="34">
        <f t="shared" si="3"/>
        <v>68800</v>
      </c>
      <c r="I16" s="35">
        <f t="shared" si="3"/>
        <v>69200</v>
      </c>
    </row>
    <row r="17" spans="1:9" ht="16.5" customHeight="1" x14ac:dyDescent="0.25">
      <c r="A17" s="79"/>
      <c r="B17" s="14" t="s">
        <v>134</v>
      </c>
      <c r="C17" s="10" t="s">
        <v>20</v>
      </c>
      <c r="D17" s="34">
        <f>SUM(D26*40%)</f>
        <v>157178.12</v>
      </c>
      <c r="E17" s="34">
        <f t="shared" ref="E17:I18" si="4">SUM(E26*40%)</f>
        <v>169380.52000000002</v>
      </c>
      <c r="F17" s="34">
        <f t="shared" si="4"/>
        <v>172000</v>
      </c>
      <c r="G17" s="34">
        <f t="shared" si="4"/>
        <v>176000</v>
      </c>
      <c r="H17" s="34">
        <f t="shared" si="4"/>
        <v>180000</v>
      </c>
      <c r="I17" s="35">
        <f t="shared" si="4"/>
        <v>184000</v>
      </c>
    </row>
    <row r="18" spans="1:9" ht="31.5" customHeight="1" x14ac:dyDescent="0.25">
      <c r="A18" s="80"/>
      <c r="B18" s="46" t="s">
        <v>135</v>
      </c>
      <c r="C18" s="10" t="s">
        <v>20</v>
      </c>
      <c r="D18" s="34">
        <f>SUM(D27*40%)</f>
        <v>1671228.8</v>
      </c>
      <c r="E18" s="34">
        <f t="shared" si="4"/>
        <v>1702937.2000000002</v>
      </c>
      <c r="F18" s="34">
        <f t="shared" si="4"/>
        <v>1788551.6</v>
      </c>
      <c r="G18" s="34">
        <f t="shared" si="4"/>
        <v>1591884.8</v>
      </c>
      <c r="H18" s="34">
        <f t="shared" si="4"/>
        <v>1472966</v>
      </c>
      <c r="I18" s="35">
        <f t="shared" si="4"/>
        <v>1500200</v>
      </c>
    </row>
    <row r="19" spans="1:9" ht="39" customHeight="1" x14ac:dyDescent="0.25">
      <c r="A19" s="9" t="s">
        <v>23</v>
      </c>
      <c r="B19" s="14" t="s">
        <v>24</v>
      </c>
      <c r="C19" s="10" t="s">
        <v>10</v>
      </c>
      <c r="D19" s="25">
        <v>36.200000000000003</v>
      </c>
      <c r="E19" s="25">
        <v>36.799999999999997</v>
      </c>
      <c r="F19" s="25">
        <v>37</v>
      </c>
      <c r="G19" s="25">
        <v>38</v>
      </c>
      <c r="H19" s="25">
        <v>39</v>
      </c>
      <c r="I19" s="28">
        <v>40</v>
      </c>
    </row>
    <row r="20" spans="1:9" ht="34.5" customHeight="1" x14ac:dyDescent="0.25">
      <c r="A20" s="9" t="s">
        <v>25</v>
      </c>
      <c r="B20" s="14" t="s">
        <v>26</v>
      </c>
      <c r="C20" s="10" t="s">
        <v>10</v>
      </c>
      <c r="D20" s="25">
        <v>4.7</v>
      </c>
      <c r="E20" s="25">
        <v>4.7</v>
      </c>
      <c r="F20" s="25">
        <v>4.7</v>
      </c>
      <c r="G20" s="25">
        <v>4.7</v>
      </c>
      <c r="H20" s="25">
        <v>4.7</v>
      </c>
      <c r="I20" s="28">
        <v>4.7</v>
      </c>
    </row>
    <row r="21" spans="1:9" ht="46.5" customHeight="1" x14ac:dyDescent="0.25">
      <c r="A21" s="78" t="s">
        <v>27</v>
      </c>
      <c r="B21" s="14" t="s">
        <v>28</v>
      </c>
      <c r="C21" s="10" t="s">
        <v>20</v>
      </c>
      <c r="D21" s="34">
        <v>5702229</v>
      </c>
      <c r="E21" s="34">
        <v>6464164</v>
      </c>
      <c r="F21" s="34">
        <v>6500000</v>
      </c>
      <c r="G21" s="34">
        <v>6600000</v>
      </c>
      <c r="H21" s="34">
        <v>6700000</v>
      </c>
      <c r="I21" s="35">
        <v>6800000</v>
      </c>
    </row>
    <row r="22" spans="1:9" ht="17.25" customHeight="1" x14ac:dyDescent="0.25">
      <c r="A22" s="79"/>
      <c r="B22" s="81" t="s">
        <v>22</v>
      </c>
      <c r="C22" s="82"/>
      <c r="D22" s="82"/>
      <c r="E22" s="82"/>
      <c r="F22" s="82"/>
      <c r="G22" s="82"/>
      <c r="H22" s="82"/>
      <c r="I22" s="83"/>
    </row>
    <row r="23" spans="1:9" ht="21" customHeight="1" x14ac:dyDescent="0.25">
      <c r="A23" s="79"/>
      <c r="B23" s="14" t="s">
        <v>131</v>
      </c>
      <c r="C23" s="10" t="s">
        <v>20</v>
      </c>
      <c r="D23" s="34">
        <v>771178</v>
      </c>
      <c r="E23" s="34">
        <v>886900</v>
      </c>
      <c r="F23" s="34">
        <v>1064280</v>
      </c>
      <c r="G23" s="34">
        <v>1270000</v>
      </c>
      <c r="H23" s="34">
        <v>1280000</v>
      </c>
      <c r="I23" s="35">
        <v>1290000</v>
      </c>
    </row>
    <row r="24" spans="1:9" ht="21" customHeight="1" x14ac:dyDescent="0.25">
      <c r="A24" s="79"/>
      <c r="B24" s="14" t="s">
        <v>133</v>
      </c>
      <c r="C24" s="10" t="s">
        <v>20</v>
      </c>
      <c r="D24" s="34">
        <v>0</v>
      </c>
      <c r="E24" s="34">
        <v>410200</v>
      </c>
      <c r="F24" s="34">
        <v>431800</v>
      </c>
      <c r="G24" s="34">
        <v>462100</v>
      </c>
      <c r="H24" s="34">
        <v>503800</v>
      </c>
      <c r="I24" s="35">
        <v>554200</v>
      </c>
    </row>
    <row r="25" spans="1:9" ht="21" customHeight="1" x14ac:dyDescent="0.25">
      <c r="A25" s="79"/>
      <c r="B25" s="14" t="s">
        <v>132</v>
      </c>
      <c r="C25" s="10" t="s">
        <v>20</v>
      </c>
      <c r="D25" s="32">
        <v>174311</v>
      </c>
      <c r="E25" s="32">
        <v>168203</v>
      </c>
      <c r="F25" s="32">
        <v>170000</v>
      </c>
      <c r="G25" s="32">
        <v>171000</v>
      </c>
      <c r="H25" s="32">
        <v>172000</v>
      </c>
      <c r="I25" s="33">
        <v>173000</v>
      </c>
    </row>
    <row r="26" spans="1:9" ht="21" customHeight="1" x14ac:dyDescent="0.25">
      <c r="A26" s="79"/>
      <c r="B26" s="14" t="s">
        <v>134</v>
      </c>
      <c r="C26" s="10" t="s">
        <v>20</v>
      </c>
      <c r="D26" s="32">
        <v>392945.3</v>
      </c>
      <c r="E26" s="32">
        <v>423451.3</v>
      </c>
      <c r="F26" s="32">
        <v>430000</v>
      </c>
      <c r="G26" s="32">
        <v>440000</v>
      </c>
      <c r="H26" s="32">
        <v>450000</v>
      </c>
      <c r="I26" s="33">
        <v>460000</v>
      </c>
    </row>
    <row r="27" spans="1:9" ht="37.5" customHeight="1" x14ac:dyDescent="0.25">
      <c r="A27" s="80"/>
      <c r="B27" s="46" t="s">
        <v>135</v>
      </c>
      <c r="C27" s="10" t="s">
        <v>20</v>
      </c>
      <c r="D27" s="34">
        <v>4178072</v>
      </c>
      <c r="E27" s="34">
        <v>4257343</v>
      </c>
      <c r="F27" s="34">
        <v>4471379</v>
      </c>
      <c r="G27" s="34">
        <v>3979712</v>
      </c>
      <c r="H27" s="34">
        <v>3682415</v>
      </c>
      <c r="I27" s="35">
        <v>3750500</v>
      </c>
    </row>
    <row r="28" spans="1:9" ht="32.25" customHeight="1" x14ac:dyDescent="0.25">
      <c r="A28" s="78" t="s">
        <v>29</v>
      </c>
      <c r="B28" s="14" t="s">
        <v>30</v>
      </c>
      <c r="C28" s="10" t="s">
        <v>10</v>
      </c>
      <c r="D28" s="25">
        <v>101.3</v>
      </c>
      <c r="E28" s="25">
        <v>111.8</v>
      </c>
      <c r="F28" s="25">
        <v>102.5</v>
      </c>
      <c r="G28" s="25">
        <v>102.3</v>
      </c>
      <c r="H28" s="25">
        <v>102.3</v>
      </c>
      <c r="I28" s="28">
        <v>102.5</v>
      </c>
    </row>
    <row r="29" spans="1:9" ht="16.5" customHeight="1" x14ac:dyDescent="0.25">
      <c r="A29" s="79"/>
      <c r="B29" s="81" t="s">
        <v>22</v>
      </c>
      <c r="C29" s="82"/>
      <c r="D29" s="82"/>
      <c r="E29" s="82"/>
      <c r="F29" s="82"/>
      <c r="G29" s="82"/>
      <c r="H29" s="82"/>
      <c r="I29" s="83"/>
    </row>
    <row r="30" spans="1:9" ht="19.5" customHeight="1" x14ac:dyDescent="0.25">
      <c r="A30" s="79"/>
      <c r="B30" s="14" t="s">
        <v>131</v>
      </c>
      <c r="C30" s="10" t="s">
        <v>20</v>
      </c>
      <c r="D30" s="34">
        <v>771178</v>
      </c>
      <c r="E30" s="34">
        <v>886900</v>
      </c>
      <c r="F30" s="34">
        <v>1064280</v>
      </c>
      <c r="G30" s="34">
        <v>1270000</v>
      </c>
      <c r="H30" s="34">
        <v>1280000</v>
      </c>
      <c r="I30" s="35">
        <v>1290000</v>
      </c>
    </row>
    <row r="31" spans="1:9" ht="19.5" customHeight="1" x14ac:dyDescent="0.25">
      <c r="A31" s="79"/>
      <c r="B31" s="14" t="s">
        <v>133</v>
      </c>
      <c r="C31" s="10" t="s">
        <v>20</v>
      </c>
      <c r="D31" s="34">
        <v>0</v>
      </c>
      <c r="E31" s="34">
        <v>410200</v>
      </c>
      <c r="F31" s="34">
        <v>431800</v>
      </c>
      <c r="G31" s="34">
        <v>462100</v>
      </c>
      <c r="H31" s="34">
        <v>503800</v>
      </c>
      <c r="I31" s="35">
        <v>554200</v>
      </c>
    </row>
    <row r="32" spans="1:9" ht="19.5" customHeight="1" x14ac:dyDescent="0.25">
      <c r="A32" s="79"/>
      <c r="B32" s="14" t="s">
        <v>132</v>
      </c>
      <c r="C32" s="10" t="s">
        <v>20</v>
      </c>
      <c r="D32" s="34">
        <v>174311</v>
      </c>
      <c r="E32" s="34">
        <v>168203</v>
      </c>
      <c r="F32" s="34">
        <v>170000</v>
      </c>
      <c r="G32" s="34">
        <v>171000</v>
      </c>
      <c r="H32" s="34">
        <v>172000</v>
      </c>
      <c r="I32" s="35">
        <v>173000</v>
      </c>
    </row>
    <row r="33" spans="1:9" ht="19.5" customHeight="1" x14ac:dyDescent="0.25">
      <c r="A33" s="79"/>
      <c r="B33" s="14" t="s">
        <v>134</v>
      </c>
      <c r="C33" s="10" t="s">
        <v>20</v>
      </c>
      <c r="D33" s="34">
        <v>392945.3</v>
      </c>
      <c r="E33" s="34">
        <v>423451.3</v>
      </c>
      <c r="F33" s="34">
        <v>430000</v>
      </c>
      <c r="G33" s="34">
        <v>440000</v>
      </c>
      <c r="H33" s="34">
        <v>450000</v>
      </c>
      <c r="I33" s="35">
        <v>460000</v>
      </c>
    </row>
    <row r="34" spans="1:9" ht="33" customHeight="1" x14ac:dyDescent="0.25">
      <c r="A34" s="80"/>
      <c r="B34" s="46" t="s">
        <v>135</v>
      </c>
      <c r="C34" s="10" t="s">
        <v>20</v>
      </c>
      <c r="D34" s="34">
        <v>4178072</v>
      </c>
      <c r="E34" s="34">
        <v>4257343</v>
      </c>
      <c r="F34" s="34">
        <v>4471379</v>
      </c>
      <c r="G34" s="34">
        <v>3979712</v>
      </c>
      <c r="H34" s="34">
        <v>3682415</v>
      </c>
      <c r="I34" s="35">
        <v>3750500</v>
      </c>
    </row>
    <row r="35" spans="1:9" ht="27.75" customHeight="1" x14ac:dyDescent="0.25">
      <c r="A35" s="78" t="s">
        <v>31</v>
      </c>
      <c r="B35" s="14" t="s">
        <v>32</v>
      </c>
      <c r="C35" s="10" t="s">
        <v>10</v>
      </c>
      <c r="D35" s="25">
        <v>99.4</v>
      </c>
      <c r="E35" s="25">
        <v>105.3</v>
      </c>
      <c r="F35" s="25">
        <v>109.8</v>
      </c>
      <c r="G35" s="25">
        <v>104.7</v>
      </c>
      <c r="H35" s="25">
        <v>103.5</v>
      </c>
      <c r="I35" s="28">
        <v>103.3</v>
      </c>
    </row>
    <row r="36" spans="1:9" ht="16.5" customHeight="1" x14ac:dyDescent="0.25">
      <c r="A36" s="79"/>
      <c r="B36" s="81" t="s">
        <v>22</v>
      </c>
      <c r="C36" s="82"/>
      <c r="D36" s="82"/>
      <c r="E36" s="82"/>
      <c r="F36" s="82"/>
      <c r="G36" s="82"/>
      <c r="H36" s="82"/>
      <c r="I36" s="83"/>
    </row>
    <row r="37" spans="1:9" ht="21" customHeight="1" x14ac:dyDescent="0.25">
      <c r="A37" s="79"/>
      <c r="B37" s="14" t="s">
        <v>131</v>
      </c>
      <c r="C37" s="10" t="s">
        <v>20</v>
      </c>
      <c r="D37" s="34">
        <v>771178</v>
      </c>
      <c r="E37" s="34">
        <v>886900</v>
      </c>
      <c r="F37" s="34">
        <v>1064280</v>
      </c>
      <c r="G37" s="34">
        <v>1270000</v>
      </c>
      <c r="H37" s="34">
        <v>1280000</v>
      </c>
      <c r="I37" s="35">
        <v>1290000</v>
      </c>
    </row>
    <row r="38" spans="1:9" ht="21" customHeight="1" x14ac:dyDescent="0.25">
      <c r="A38" s="79"/>
      <c r="B38" s="14" t="s">
        <v>133</v>
      </c>
      <c r="C38" s="10" t="s">
        <v>20</v>
      </c>
      <c r="D38" s="34">
        <v>0</v>
      </c>
      <c r="E38" s="34">
        <v>410200</v>
      </c>
      <c r="F38" s="34">
        <v>431800</v>
      </c>
      <c r="G38" s="34">
        <v>462100</v>
      </c>
      <c r="H38" s="34">
        <v>503800</v>
      </c>
      <c r="I38" s="35">
        <v>554200</v>
      </c>
    </row>
    <row r="39" spans="1:9" ht="21" customHeight="1" x14ac:dyDescent="0.25">
      <c r="A39" s="79"/>
      <c r="B39" s="14" t="s">
        <v>132</v>
      </c>
      <c r="C39" s="10" t="s">
        <v>20</v>
      </c>
      <c r="D39" s="34">
        <v>174311</v>
      </c>
      <c r="E39" s="34">
        <v>168203</v>
      </c>
      <c r="F39" s="34">
        <v>170000</v>
      </c>
      <c r="G39" s="34">
        <v>171000</v>
      </c>
      <c r="H39" s="34">
        <v>172000</v>
      </c>
      <c r="I39" s="35">
        <v>173000</v>
      </c>
    </row>
    <row r="40" spans="1:9" ht="21" customHeight="1" x14ac:dyDescent="0.25">
      <c r="A40" s="79"/>
      <c r="B40" s="14" t="s">
        <v>134</v>
      </c>
      <c r="C40" s="10" t="s">
        <v>20</v>
      </c>
      <c r="D40" s="34">
        <v>392945.3</v>
      </c>
      <c r="E40" s="34">
        <v>423451.3</v>
      </c>
      <c r="F40" s="34">
        <v>430000</v>
      </c>
      <c r="G40" s="34">
        <v>440000</v>
      </c>
      <c r="H40" s="34">
        <v>450000</v>
      </c>
      <c r="I40" s="35">
        <v>460000</v>
      </c>
    </row>
    <row r="41" spans="1:9" ht="34.5" customHeight="1" x14ac:dyDescent="0.25">
      <c r="A41" s="80"/>
      <c r="B41" s="46" t="s">
        <v>135</v>
      </c>
      <c r="C41" s="10" t="s">
        <v>20</v>
      </c>
      <c r="D41" s="34">
        <v>4178072</v>
      </c>
      <c r="E41" s="34">
        <v>4257343</v>
      </c>
      <c r="F41" s="34">
        <v>4471379</v>
      </c>
      <c r="G41" s="34">
        <v>3979712</v>
      </c>
      <c r="H41" s="34">
        <v>3682415</v>
      </c>
      <c r="I41" s="35">
        <v>3750500</v>
      </c>
    </row>
    <row r="42" spans="1:9" ht="42.75" customHeight="1" x14ac:dyDescent="0.25">
      <c r="A42" s="9" t="s">
        <v>33</v>
      </c>
      <c r="B42" s="14" t="s">
        <v>34</v>
      </c>
      <c r="C42" s="10" t="s">
        <v>20</v>
      </c>
      <c r="D42" s="32">
        <v>4070339.49</v>
      </c>
      <c r="E42" s="32">
        <v>4115050</v>
      </c>
      <c r="F42" s="32">
        <v>4179900</v>
      </c>
      <c r="G42" s="32">
        <v>4255200</v>
      </c>
      <c r="H42" s="32">
        <v>4349200</v>
      </c>
      <c r="I42" s="33">
        <v>4480000</v>
      </c>
    </row>
    <row r="43" spans="1:9" s="8" customFormat="1" ht="16.5" customHeight="1" x14ac:dyDescent="0.25">
      <c r="A43" s="11" t="s">
        <v>35</v>
      </c>
      <c r="B43" s="12" t="s">
        <v>9</v>
      </c>
      <c r="C43" s="13" t="s">
        <v>10</v>
      </c>
      <c r="D43" s="22">
        <v>100.4</v>
      </c>
      <c r="E43" s="22">
        <f>SUM(E42/D42%)</f>
        <v>101.09844670474895</v>
      </c>
      <c r="F43" s="22">
        <f t="shared" ref="F43:I43" si="5">SUM(F42/E42%)</f>
        <v>101.57592252828033</v>
      </c>
      <c r="G43" s="22">
        <f t="shared" si="5"/>
        <v>101.80147850427043</v>
      </c>
      <c r="H43" s="22">
        <f t="shared" si="5"/>
        <v>102.20906185373191</v>
      </c>
      <c r="I43" s="23">
        <f t="shared" si="5"/>
        <v>103.00744964591189</v>
      </c>
    </row>
    <row r="44" spans="1:9" ht="39.75" customHeight="1" x14ac:dyDescent="0.25">
      <c r="A44" s="9" t="s">
        <v>36</v>
      </c>
      <c r="B44" s="14" t="s">
        <v>37</v>
      </c>
      <c r="C44" s="10" t="s">
        <v>20</v>
      </c>
      <c r="D44" s="32">
        <v>4521242</v>
      </c>
      <c r="E44" s="32">
        <v>4500500</v>
      </c>
      <c r="F44" s="32">
        <v>5000900</v>
      </c>
      <c r="G44" s="32">
        <v>5350800</v>
      </c>
      <c r="H44" s="32">
        <v>5700000</v>
      </c>
      <c r="I44" s="33">
        <v>6100000</v>
      </c>
    </row>
    <row r="45" spans="1:9" ht="23.25" customHeight="1" x14ac:dyDescent="0.25">
      <c r="A45" s="9" t="s">
        <v>38</v>
      </c>
      <c r="B45" s="14" t="s">
        <v>15</v>
      </c>
      <c r="C45" s="10" t="s">
        <v>10</v>
      </c>
      <c r="D45" s="20">
        <v>111.3</v>
      </c>
      <c r="E45" s="38">
        <f t="shared" ref="E45" si="6">SUM(E44/D44/E46*10000)</f>
        <v>101.88457753768991</v>
      </c>
      <c r="F45" s="38">
        <f t="shared" ref="F45:I45" si="7">SUM(F44/E44/F46*10000)</f>
        <v>101.85038000157026</v>
      </c>
      <c r="G45" s="38">
        <f t="shared" si="7"/>
        <v>102.09612651402136</v>
      </c>
      <c r="H45" s="38">
        <f t="shared" si="7"/>
        <v>102.52755239103965</v>
      </c>
      <c r="I45" s="41">
        <f t="shared" si="7"/>
        <v>103.0997532366562</v>
      </c>
    </row>
    <row r="46" spans="1:9" ht="27.75" customHeight="1" x14ac:dyDescent="0.25">
      <c r="A46" s="9" t="s">
        <v>39</v>
      </c>
      <c r="B46" s="14" t="s">
        <v>40</v>
      </c>
      <c r="C46" s="10" t="s">
        <v>10</v>
      </c>
      <c r="D46" s="25">
        <v>104.2</v>
      </c>
      <c r="E46" s="25">
        <v>97.7</v>
      </c>
      <c r="F46" s="25">
        <v>109.1</v>
      </c>
      <c r="G46" s="25">
        <v>104.8</v>
      </c>
      <c r="H46" s="25">
        <v>103.9</v>
      </c>
      <c r="I46" s="28">
        <v>103.8</v>
      </c>
    </row>
    <row r="47" spans="1:9" ht="36" customHeight="1" x14ac:dyDescent="0.25">
      <c r="A47" s="78" t="s">
        <v>41</v>
      </c>
      <c r="B47" s="14" t="s">
        <v>42</v>
      </c>
      <c r="C47" s="10" t="s">
        <v>20</v>
      </c>
      <c r="D47" s="34">
        <v>8186.2</v>
      </c>
      <c r="E47" s="34">
        <v>4853.8</v>
      </c>
      <c r="F47" s="34">
        <v>4101.5</v>
      </c>
      <c r="G47" s="34">
        <v>4400</v>
      </c>
      <c r="H47" s="34">
        <v>4640</v>
      </c>
      <c r="I47" s="35">
        <v>4900</v>
      </c>
    </row>
    <row r="48" spans="1:9" ht="20.25" customHeight="1" x14ac:dyDescent="0.25">
      <c r="A48" s="79"/>
      <c r="B48" s="14" t="s">
        <v>15</v>
      </c>
      <c r="C48" s="10"/>
      <c r="D48" s="34">
        <v>106.23</v>
      </c>
      <c r="E48" s="38">
        <f t="shared" ref="E48:I48" si="8">SUM(E47/D47/E49*10000)</f>
        <v>54.45671180352965</v>
      </c>
      <c r="F48" s="38">
        <f t="shared" si="8"/>
        <v>77.952770751078887</v>
      </c>
      <c r="G48" s="38">
        <f t="shared" si="8"/>
        <v>99.979333817248474</v>
      </c>
      <c r="H48" s="38">
        <f t="shared" si="8"/>
        <v>100.14676681343349</v>
      </c>
      <c r="I48" s="41">
        <f t="shared" si="8"/>
        <v>101.15272823358437</v>
      </c>
    </row>
    <row r="49" spans="1:9" s="18" customFormat="1" ht="26.25" customHeight="1" x14ac:dyDescent="0.25">
      <c r="A49" s="79"/>
      <c r="B49" s="14" t="s">
        <v>32</v>
      </c>
      <c r="C49" s="43"/>
      <c r="D49" s="25">
        <v>114.6</v>
      </c>
      <c r="E49" s="25">
        <v>108.88</v>
      </c>
      <c r="F49" s="25">
        <v>108.4</v>
      </c>
      <c r="G49" s="25">
        <v>107.3</v>
      </c>
      <c r="H49" s="25">
        <v>105.3</v>
      </c>
      <c r="I49" s="28">
        <v>104.4</v>
      </c>
    </row>
    <row r="50" spans="1:9" ht="16.5" customHeight="1" x14ac:dyDescent="0.25">
      <c r="A50" s="79"/>
      <c r="B50" s="81" t="s">
        <v>22</v>
      </c>
      <c r="C50" s="82"/>
      <c r="D50" s="82"/>
      <c r="E50" s="82"/>
      <c r="F50" s="82"/>
      <c r="G50" s="82"/>
      <c r="H50" s="82"/>
      <c r="I50" s="83"/>
    </row>
    <row r="51" spans="1:9" ht="20.25" customHeight="1" x14ac:dyDescent="0.25">
      <c r="A51" s="79"/>
      <c r="B51" s="14" t="s">
        <v>131</v>
      </c>
      <c r="C51" s="10" t="s">
        <v>20</v>
      </c>
      <c r="D51" s="34">
        <v>4616554</v>
      </c>
      <c r="E51" s="34">
        <v>1178179</v>
      </c>
      <c r="F51" s="34">
        <v>3533585</v>
      </c>
      <c r="G51" s="34">
        <v>1500000</v>
      </c>
      <c r="H51" s="34">
        <v>1500000</v>
      </c>
      <c r="I51" s="35">
        <v>1500000</v>
      </c>
    </row>
    <row r="52" spans="1:9" ht="20.25" customHeight="1" x14ac:dyDescent="0.25">
      <c r="A52" s="79"/>
      <c r="B52" s="14" t="s">
        <v>133</v>
      </c>
      <c r="C52" s="10" t="s">
        <v>20</v>
      </c>
      <c r="D52" s="34">
        <v>436889</v>
      </c>
      <c r="E52" s="34">
        <v>769888</v>
      </c>
      <c r="F52" s="34">
        <v>285000</v>
      </c>
      <c r="G52" s="34">
        <v>300000</v>
      </c>
      <c r="H52" s="34">
        <v>300000</v>
      </c>
      <c r="I52" s="35">
        <v>300000</v>
      </c>
    </row>
    <row r="53" spans="1:9" ht="20.25" customHeight="1" x14ac:dyDescent="0.25">
      <c r="A53" s="79"/>
      <c r="B53" s="14" t="s">
        <v>132</v>
      </c>
      <c r="C53" s="10"/>
      <c r="D53" s="34">
        <v>3133</v>
      </c>
      <c r="E53" s="34">
        <v>603</v>
      </c>
      <c r="F53" s="34">
        <v>2300</v>
      </c>
      <c r="G53" s="34">
        <v>2350</v>
      </c>
      <c r="H53" s="34">
        <v>2400</v>
      </c>
      <c r="I53" s="35">
        <v>2450</v>
      </c>
    </row>
    <row r="54" spans="1:9" ht="20.25" customHeight="1" x14ac:dyDescent="0.25">
      <c r="A54" s="79"/>
      <c r="B54" s="14" t="s">
        <v>134</v>
      </c>
      <c r="C54" s="10" t="s">
        <v>20</v>
      </c>
      <c r="D54" s="34">
        <v>0</v>
      </c>
      <c r="E54" s="34">
        <v>32808.5</v>
      </c>
      <c r="F54" s="34">
        <v>12600</v>
      </c>
      <c r="G54" s="34">
        <v>6000</v>
      </c>
      <c r="H54" s="34">
        <v>7000</v>
      </c>
      <c r="I54" s="35">
        <v>7000</v>
      </c>
    </row>
    <row r="55" spans="1:9" s="18" customFormat="1" ht="36" customHeight="1" x14ac:dyDescent="0.25">
      <c r="A55" s="80"/>
      <c r="B55" s="14" t="s">
        <v>135</v>
      </c>
      <c r="C55" s="10"/>
      <c r="D55" s="34">
        <v>282710</v>
      </c>
      <c r="E55" s="34">
        <v>457751</v>
      </c>
      <c r="F55" s="34">
        <v>106016</v>
      </c>
      <c r="G55" s="34">
        <v>23700</v>
      </c>
      <c r="H55" s="34">
        <v>24572</v>
      </c>
      <c r="I55" s="35">
        <v>24572</v>
      </c>
    </row>
    <row r="56" spans="1:9" ht="46.5" customHeight="1" x14ac:dyDescent="0.25">
      <c r="A56" s="9" t="s">
        <v>43</v>
      </c>
      <c r="B56" s="14" t="s">
        <v>44</v>
      </c>
      <c r="C56" s="10" t="s">
        <v>20</v>
      </c>
      <c r="D56" s="34">
        <v>1327718.6200000001</v>
      </c>
      <c r="E56" s="34">
        <v>1450900</v>
      </c>
      <c r="F56" s="34">
        <v>1600300</v>
      </c>
      <c r="G56" s="34">
        <v>1740900</v>
      </c>
      <c r="H56" s="34">
        <v>1910000</v>
      </c>
      <c r="I56" s="35">
        <v>2100000</v>
      </c>
    </row>
    <row r="57" spans="1:9" ht="16.5" customHeight="1" x14ac:dyDescent="0.25">
      <c r="A57" s="9" t="s">
        <v>45</v>
      </c>
      <c r="B57" s="14" t="s">
        <v>46</v>
      </c>
      <c r="C57" s="10" t="s">
        <v>10</v>
      </c>
      <c r="D57" s="25">
        <v>111.8</v>
      </c>
      <c r="E57" s="38">
        <f t="shared" ref="E57:I57" si="9">SUM(E56/D56/E58*10000)</f>
        <v>102.80119670925663</v>
      </c>
      <c r="F57" s="38">
        <f t="shared" si="9"/>
        <v>103.66264755554887</v>
      </c>
      <c r="G57" s="38">
        <f t="shared" si="9"/>
        <v>104.10129440442836</v>
      </c>
      <c r="H57" s="38">
        <f t="shared" si="9"/>
        <v>105.29113881903476</v>
      </c>
      <c r="I57" s="41">
        <f t="shared" si="9"/>
        <v>105.71888844140152</v>
      </c>
    </row>
    <row r="58" spans="1:9" ht="26.25" customHeight="1" x14ac:dyDescent="0.25">
      <c r="A58" s="9" t="s">
        <v>47</v>
      </c>
      <c r="B58" s="14" t="s">
        <v>40</v>
      </c>
      <c r="C58" s="10" t="s">
        <v>10</v>
      </c>
      <c r="D58" s="25">
        <v>111.8</v>
      </c>
      <c r="E58" s="42">
        <v>106.3</v>
      </c>
      <c r="F58" s="42">
        <v>106.4</v>
      </c>
      <c r="G58" s="42">
        <v>104.5</v>
      </c>
      <c r="H58" s="42">
        <v>104.2</v>
      </c>
      <c r="I58" s="59">
        <v>104</v>
      </c>
    </row>
    <row r="59" spans="1:9" ht="36" customHeight="1" x14ac:dyDescent="0.25">
      <c r="A59" s="9" t="s">
        <v>48</v>
      </c>
      <c r="B59" s="14" t="s">
        <v>49</v>
      </c>
      <c r="C59" s="10" t="s">
        <v>50</v>
      </c>
      <c r="D59" s="25">
        <v>20.57</v>
      </c>
      <c r="E59" s="34">
        <v>14</v>
      </c>
      <c r="F59" s="34">
        <v>14</v>
      </c>
      <c r="G59" s="34">
        <v>14</v>
      </c>
      <c r="H59" s="34">
        <v>14</v>
      </c>
      <c r="I59" s="35">
        <v>14</v>
      </c>
    </row>
    <row r="60" spans="1:9" s="8" customFormat="1" ht="16.5" customHeight="1" x14ac:dyDescent="0.25">
      <c r="A60" s="11" t="s">
        <v>51</v>
      </c>
      <c r="B60" s="12" t="s">
        <v>9</v>
      </c>
      <c r="C60" s="13" t="s">
        <v>10</v>
      </c>
      <c r="D60" s="21">
        <v>146.93</v>
      </c>
      <c r="E60" s="21">
        <f>SUM(E59/D59%)</f>
        <v>68.060281964025279</v>
      </c>
      <c r="F60" s="21">
        <f t="shared" ref="F60:I60" si="10">SUM(F59/E59%)</f>
        <v>99.999999999999986</v>
      </c>
      <c r="G60" s="21">
        <f t="shared" si="10"/>
        <v>99.999999999999986</v>
      </c>
      <c r="H60" s="21">
        <f t="shared" si="10"/>
        <v>99.999999999999986</v>
      </c>
      <c r="I60" s="24">
        <f t="shared" si="10"/>
        <v>99.999999999999986</v>
      </c>
    </row>
    <row r="61" spans="1:9" ht="33" customHeight="1" x14ac:dyDescent="0.25">
      <c r="A61" s="9" t="s">
        <v>52</v>
      </c>
      <c r="B61" s="14" t="s">
        <v>53</v>
      </c>
      <c r="C61" s="10" t="s">
        <v>20</v>
      </c>
      <c r="D61" s="34">
        <v>4197000</v>
      </c>
      <c r="E61" s="34">
        <v>4732930</v>
      </c>
      <c r="F61" s="34">
        <v>5200050</v>
      </c>
      <c r="G61" s="34">
        <v>5600100</v>
      </c>
      <c r="H61" s="34">
        <v>6081000</v>
      </c>
      <c r="I61" s="35">
        <v>6605000</v>
      </c>
    </row>
    <row r="62" spans="1:9" ht="16.5" customHeight="1" x14ac:dyDescent="0.25">
      <c r="A62" s="9" t="s">
        <v>54</v>
      </c>
      <c r="B62" s="14" t="s">
        <v>15</v>
      </c>
      <c r="C62" s="10" t="s">
        <v>10</v>
      </c>
      <c r="D62" s="34">
        <v>107.6</v>
      </c>
      <c r="E62" s="34">
        <f t="shared" ref="E62:I62" si="11">SUM(E61/D61/E63*10000)</f>
        <v>107.81009470936857</v>
      </c>
      <c r="F62" s="34">
        <f t="shared" si="11"/>
        <v>102.39475619126353</v>
      </c>
      <c r="G62" s="34">
        <f t="shared" si="11"/>
        <v>103.25330321930767</v>
      </c>
      <c r="H62" s="34">
        <f t="shared" si="11"/>
        <v>104.21050542660656</v>
      </c>
      <c r="I62" s="35">
        <f t="shared" si="11"/>
        <v>104.33910065540121</v>
      </c>
    </row>
    <row r="63" spans="1:9" ht="29.25" customHeight="1" x14ac:dyDescent="0.25">
      <c r="A63" s="9" t="s">
        <v>55</v>
      </c>
      <c r="B63" s="14" t="s">
        <v>56</v>
      </c>
      <c r="C63" s="10" t="s">
        <v>10</v>
      </c>
      <c r="D63" s="34">
        <v>115.4</v>
      </c>
      <c r="E63" s="34">
        <v>104.6</v>
      </c>
      <c r="F63" s="34">
        <v>107.3</v>
      </c>
      <c r="G63" s="34">
        <v>104.3</v>
      </c>
      <c r="H63" s="34">
        <v>104.2</v>
      </c>
      <c r="I63" s="35">
        <v>104.1</v>
      </c>
    </row>
    <row r="64" spans="1:9" ht="33" customHeight="1" x14ac:dyDescent="0.25">
      <c r="A64" s="9" t="s">
        <v>57</v>
      </c>
      <c r="B64" s="14" t="s">
        <v>58</v>
      </c>
      <c r="C64" s="10" t="s">
        <v>20</v>
      </c>
      <c r="D64" s="34">
        <v>169690</v>
      </c>
      <c r="E64" s="32">
        <v>189500</v>
      </c>
      <c r="F64" s="32">
        <v>210500</v>
      </c>
      <c r="G64" s="32">
        <v>234500</v>
      </c>
      <c r="H64" s="32">
        <v>258850</v>
      </c>
      <c r="I64" s="33">
        <v>285500</v>
      </c>
    </row>
    <row r="65" spans="1:9" ht="21.75" customHeight="1" x14ac:dyDescent="0.25">
      <c r="A65" s="9" t="s">
        <v>59</v>
      </c>
      <c r="B65" s="14" t="s">
        <v>15</v>
      </c>
      <c r="C65" s="10" t="s">
        <v>10</v>
      </c>
      <c r="D65" s="34">
        <v>103.3</v>
      </c>
      <c r="E65" s="34">
        <f t="shared" ref="E65:I65" si="12">SUM(E64/D64/E66*10000)</f>
        <v>101.98559769614803</v>
      </c>
      <c r="F65" s="34">
        <f t="shared" si="12"/>
        <v>103.81476093014079</v>
      </c>
      <c r="G65" s="34">
        <f t="shared" si="12"/>
        <v>104.79908295216111</v>
      </c>
      <c r="H65" s="34">
        <f t="shared" si="12"/>
        <v>105.63042613317555</v>
      </c>
      <c r="I65" s="35">
        <f t="shared" si="12"/>
        <v>105.84984448785544</v>
      </c>
    </row>
    <row r="66" spans="1:9" ht="27" customHeight="1" x14ac:dyDescent="0.25">
      <c r="A66" s="9" t="s">
        <v>60</v>
      </c>
      <c r="B66" s="14" t="s">
        <v>40</v>
      </c>
      <c r="C66" s="10" t="s">
        <v>10</v>
      </c>
      <c r="D66" s="34">
        <v>108</v>
      </c>
      <c r="E66" s="32">
        <v>109.5</v>
      </c>
      <c r="F66" s="32">
        <v>107</v>
      </c>
      <c r="G66" s="32">
        <v>106.3</v>
      </c>
      <c r="H66" s="32">
        <v>104.5</v>
      </c>
      <c r="I66" s="33">
        <v>104.2</v>
      </c>
    </row>
    <row r="67" spans="1:9" ht="39.75" customHeight="1" x14ac:dyDescent="0.25">
      <c r="A67" s="9" t="s">
        <v>61</v>
      </c>
      <c r="B67" s="14" t="s">
        <v>62</v>
      </c>
      <c r="C67" s="10" t="s">
        <v>10</v>
      </c>
      <c r="D67" s="34">
        <v>114.05</v>
      </c>
      <c r="E67" s="32">
        <v>107.1</v>
      </c>
      <c r="F67" s="32">
        <v>102.4</v>
      </c>
      <c r="G67" s="32">
        <v>104</v>
      </c>
      <c r="H67" s="32">
        <v>104</v>
      </c>
      <c r="I67" s="33">
        <v>104</v>
      </c>
    </row>
    <row r="68" spans="1:9" ht="36.75" customHeight="1" x14ac:dyDescent="0.25">
      <c r="A68" s="9" t="s">
        <v>63</v>
      </c>
      <c r="B68" s="14" t="s">
        <v>64</v>
      </c>
      <c r="C68" s="10" t="s">
        <v>65</v>
      </c>
      <c r="D68" s="25">
        <v>12.6</v>
      </c>
      <c r="E68" s="25">
        <v>12.6</v>
      </c>
      <c r="F68" s="25">
        <v>12.6</v>
      </c>
      <c r="G68" s="25">
        <v>12.6</v>
      </c>
      <c r="H68" s="25">
        <v>12.6</v>
      </c>
      <c r="I68" s="28">
        <v>12.6</v>
      </c>
    </row>
    <row r="69" spans="1:9" s="8" customFormat="1" ht="16.5" customHeight="1" x14ac:dyDescent="0.25">
      <c r="A69" s="11" t="s">
        <v>66</v>
      </c>
      <c r="B69" s="12" t="s">
        <v>9</v>
      </c>
      <c r="C69" s="13" t="s">
        <v>10</v>
      </c>
      <c r="D69" s="21">
        <v>100</v>
      </c>
      <c r="E69" s="21">
        <v>100</v>
      </c>
      <c r="F69" s="21">
        <v>100</v>
      </c>
      <c r="G69" s="21">
        <v>100</v>
      </c>
      <c r="H69" s="21">
        <v>100</v>
      </c>
      <c r="I69" s="24">
        <v>100</v>
      </c>
    </row>
    <row r="70" spans="1:9" s="18" customFormat="1" ht="39" customHeight="1" x14ac:dyDescent="0.25">
      <c r="A70" s="9" t="s">
        <v>67</v>
      </c>
      <c r="B70" s="14" t="s">
        <v>68</v>
      </c>
      <c r="C70" s="10" t="s">
        <v>20</v>
      </c>
      <c r="D70" s="34">
        <v>2076802.9</v>
      </c>
      <c r="E70" s="34">
        <v>2444246</v>
      </c>
      <c r="F70" s="34">
        <f>F75+F77+F79</f>
        <v>2617003</v>
      </c>
      <c r="G70" s="34">
        <f t="shared" ref="G70:I70" si="13">G75+G77+G79</f>
        <v>2826454</v>
      </c>
      <c r="H70" s="34">
        <f t="shared" si="13"/>
        <v>3050719</v>
      </c>
      <c r="I70" s="34">
        <f t="shared" si="13"/>
        <v>3284940</v>
      </c>
    </row>
    <row r="71" spans="1:9" s="47" customFormat="1" ht="16.5" customHeight="1" x14ac:dyDescent="0.25">
      <c r="A71" s="11" t="s">
        <v>69</v>
      </c>
      <c r="B71" s="12" t="s">
        <v>9</v>
      </c>
      <c r="C71" s="13" t="s">
        <v>10</v>
      </c>
      <c r="D71" s="25">
        <v>112.24</v>
      </c>
      <c r="E71" s="25">
        <f>SUM(E70/D70%)</f>
        <v>117.69272856851269</v>
      </c>
      <c r="F71" s="75">
        <f t="shared" ref="F71:I71" si="14">SUM(F70/E70%)</f>
        <v>107.06790560360946</v>
      </c>
      <c r="G71" s="74">
        <f t="shared" si="14"/>
        <v>108.00346808926089</v>
      </c>
      <c r="H71" s="74">
        <f t="shared" si="14"/>
        <v>107.93450026075075</v>
      </c>
      <c r="I71" s="28">
        <f t="shared" si="14"/>
        <v>107.67756715711936</v>
      </c>
    </row>
    <row r="72" spans="1:9" s="47" customFormat="1" ht="16.5" customHeight="1" x14ac:dyDescent="0.25">
      <c r="A72" s="11" t="s">
        <v>5</v>
      </c>
      <c r="B72" s="12" t="s">
        <v>70</v>
      </c>
      <c r="C72" s="13" t="s">
        <v>5</v>
      </c>
      <c r="D72" s="76"/>
      <c r="E72" s="76"/>
      <c r="F72" s="76"/>
      <c r="G72" s="76"/>
      <c r="H72" s="76"/>
      <c r="I72" s="77"/>
    </row>
    <row r="73" spans="1:9" s="18" customFormat="1" ht="33.75" customHeight="1" x14ac:dyDescent="0.25">
      <c r="A73" s="9" t="s">
        <v>71</v>
      </c>
      <c r="B73" s="14" t="s">
        <v>139</v>
      </c>
      <c r="C73" s="10" t="s">
        <v>20</v>
      </c>
      <c r="D73" s="34">
        <f>SUM(D75+D77)</f>
        <v>1839408.9</v>
      </c>
      <c r="E73" s="34">
        <f t="shared" ref="E73:I73" si="15">SUM(E75+E77)</f>
        <v>2175346</v>
      </c>
      <c r="F73" s="34">
        <f t="shared" si="15"/>
        <v>2337803</v>
      </c>
      <c r="G73" s="34">
        <f t="shared" si="15"/>
        <v>2530084</v>
      </c>
      <c r="H73" s="34">
        <f t="shared" si="15"/>
        <v>2733599</v>
      </c>
      <c r="I73" s="35">
        <f t="shared" si="15"/>
        <v>2941440</v>
      </c>
    </row>
    <row r="74" spans="1:9" s="47" customFormat="1" ht="16.5" customHeight="1" x14ac:dyDescent="0.25">
      <c r="A74" s="11" t="s">
        <v>72</v>
      </c>
      <c r="B74" s="12" t="s">
        <v>9</v>
      </c>
      <c r="C74" s="13" t="s">
        <v>10</v>
      </c>
      <c r="D74" s="21">
        <v>111.77</v>
      </c>
      <c r="E74" s="21">
        <f>SUM(E73/D73%)</f>
        <v>118.26331817792118</v>
      </c>
      <c r="F74" s="21">
        <f t="shared" ref="F74:I74" si="16">SUM(F73/E73%)</f>
        <v>107.4680993276472</v>
      </c>
      <c r="G74" s="21">
        <f t="shared" si="16"/>
        <v>108.22485898084655</v>
      </c>
      <c r="H74" s="21">
        <f t="shared" si="16"/>
        <v>108.04380407923215</v>
      </c>
      <c r="I74" s="24">
        <f t="shared" si="16"/>
        <v>107.60320003043606</v>
      </c>
    </row>
    <row r="75" spans="1:9" s="18" customFormat="1" ht="27.75" customHeight="1" x14ac:dyDescent="0.25">
      <c r="A75" s="9" t="s">
        <v>73</v>
      </c>
      <c r="B75" s="14" t="s">
        <v>74</v>
      </c>
      <c r="C75" s="10" t="s">
        <v>20</v>
      </c>
      <c r="D75" s="34">
        <v>1213897.7</v>
      </c>
      <c r="E75" s="34">
        <v>1418100</v>
      </c>
      <c r="F75" s="34">
        <v>1557539</v>
      </c>
      <c r="G75" s="34">
        <v>1713320</v>
      </c>
      <c r="H75" s="73">
        <v>1880500</v>
      </c>
      <c r="I75" s="73">
        <v>2035940</v>
      </c>
    </row>
    <row r="76" spans="1:9" s="47" customFormat="1" ht="16.5" customHeight="1" x14ac:dyDescent="0.25">
      <c r="A76" s="11" t="s">
        <v>75</v>
      </c>
      <c r="B76" s="12" t="s">
        <v>9</v>
      </c>
      <c r="C76" s="13" t="s">
        <v>10</v>
      </c>
      <c r="D76" s="21">
        <v>111.67</v>
      </c>
      <c r="E76" s="21">
        <f>SUM(E75/D75%)</f>
        <v>116.82203533296094</v>
      </c>
      <c r="F76" s="21">
        <f t="shared" ref="F76:I76" si="17">SUM(F75/E75%)</f>
        <v>109.83280445666738</v>
      </c>
      <c r="G76" s="21">
        <f t="shared" si="17"/>
        <v>110.00173992432934</v>
      </c>
      <c r="H76" s="21">
        <f t="shared" si="17"/>
        <v>109.75766348376251</v>
      </c>
      <c r="I76" s="24">
        <f t="shared" si="17"/>
        <v>108.26588673225206</v>
      </c>
    </row>
    <row r="77" spans="1:9" s="18" customFormat="1" ht="50.25" customHeight="1" x14ac:dyDescent="0.25">
      <c r="A77" s="11" t="s">
        <v>76</v>
      </c>
      <c r="B77" s="14" t="s">
        <v>77</v>
      </c>
      <c r="C77" s="10" t="s">
        <v>78</v>
      </c>
      <c r="D77" s="25">
        <v>625511.19999999995</v>
      </c>
      <c r="E77" s="25">
        <v>757246</v>
      </c>
      <c r="F77" s="25">
        <v>780264</v>
      </c>
      <c r="G77" s="25">
        <v>816764</v>
      </c>
      <c r="H77" s="25">
        <v>853099</v>
      </c>
      <c r="I77" s="25">
        <v>905500</v>
      </c>
    </row>
    <row r="78" spans="1:9" s="47" customFormat="1" ht="16.5" customHeight="1" x14ac:dyDescent="0.25">
      <c r="A78" s="11" t="s">
        <v>79</v>
      </c>
      <c r="B78" s="12" t="s">
        <v>9</v>
      </c>
      <c r="C78" s="13" t="s">
        <v>10</v>
      </c>
      <c r="D78" s="21">
        <v>111.75</v>
      </c>
      <c r="E78" s="21">
        <f>SUM(E77/D77%)</f>
        <v>121.06034232480572</v>
      </c>
      <c r="F78" s="21">
        <f t="shared" ref="F78:I78" si="18">SUM(F77/E77%)</f>
        <v>103.03969912023305</v>
      </c>
      <c r="G78" s="72">
        <f t="shared" si="18"/>
        <v>104.67790388894015</v>
      </c>
      <c r="H78" s="21">
        <f t="shared" si="18"/>
        <v>104.44865346660724</v>
      </c>
      <c r="I78" s="24">
        <f t="shared" si="18"/>
        <v>106.14242895607661</v>
      </c>
    </row>
    <row r="79" spans="1:9" s="18" customFormat="1" ht="35.25" customHeight="1" x14ac:dyDescent="0.25">
      <c r="A79" s="78" t="s">
        <v>137</v>
      </c>
      <c r="B79" s="14" t="s">
        <v>128</v>
      </c>
      <c r="C79" s="10"/>
      <c r="D79" s="34">
        <v>237394</v>
      </c>
      <c r="E79" s="34">
        <v>268900</v>
      </c>
      <c r="F79" s="34">
        <v>279200</v>
      </c>
      <c r="G79" s="34">
        <v>296370</v>
      </c>
      <c r="H79" s="34">
        <v>317120</v>
      </c>
      <c r="I79" s="35">
        <v>343500</v>
      </c>
    </row>
    <row r="80" spans="1:9" s="18" customFormat="1" ht="16.5" customHeight="1" x14ac:dyDescent="0.25">
      <c r="A80" s="79"/>
      <c r="B80" s="81" t="s">
        <v>22</v>
      </c>
      <c r="C80" s="82"/>
      <c r="D80" s="82"/>
      <c r="E80" s="82"/>
      <c r="F80" s="82"/>
      <c r="G80" s="82"/>
      <c r="H80" s="82"/>
      <c r="I80" s="83"/>
    </row>
    <row r="81" spans="1:9" s="18" customFormat="1" ht="19.5" customHeight="1" x14ac:dyDescent="0.25">
      <c r="A81" s="79"/>
      <c r="B81" s="14" t="s">
        <v>131</v>
      </c>
      <c r="C81" s="10" t="s">
        <v>20</v>
      </c>
      <c r="D81" s="34">
        <v>94048.81</v>
      </c>
      <c r="E81" s="34">
        <v>222600</v>
      </c>
      <c r="F81" s="34">
        <v>238595</v>
      </c>
      <c r="G81" s="34">
        <v>254782</v>
      </c>
      <c r="H81" s="34">
        <v>255036</v>
      </c>
      <c r="I81" s="35">
        <v>255354</v>
      </c>
    </row>
    <row r="82" spans="1:9" s="18" customFormat="1" ht="19.5" customHeight="1" x14ac:dyDescent="0.25">
      <c r="A82" s="79"/>
      <c r="B82" s="14" t="s">
        <v>133</v>
      </c>
      <c r="C82" s="10" t="s">
        <v>20</v>
      </c>
      <c r="D82" s="34">
        <v>0</v>
      </c>
      <c r="E82" s="34">
        <v>53241.599999999999</v>
      </c>
      <c r="F82" s="34">
        <v>55159.199999999997</v>
      </c>
      <c r="G82" s="34">
        <v>57753.599999999999</v>
      </c>
      <c r="H82" s="34">
        <v>58994.400000000001</v>
      </c>
      <c r="I82" s="35">
        <v>60235.199999999997</v>
      </c>
    </row>
    <row r="83" spans="1:9" s="18" customFormat="1" ht="19.5" customHeight="1" x14ac:dyDescent="0.25">
      <c r="A83" s="79"/>
      <c r="B83" s="14" t="s">
        <v>132</v>
      </c>
      <c r="C83" s="10" t="s">
        <v>20</v>
      </c>
      <c r="D83" s="34">
        <v>60128</v>
      </c>
      <c r="E83" s="34">
        <v>61719.5</v>
      </c>
      <c r="F83" s="34">
        <v>63840</v>
      </c>
      <c r="G83" s="34">
        <v>65901.600000000006</v>
      </c>
      <c r="H83" s="34">
        <v>68400</v>
      </c>
      <c r="I83" s="35">
        <v>71070</v>
      </c>
    </row>
    <row r="84" spans="1:9" s="18" customFormat="1" ht="19.5" customHeight="1" x14ac:dyDescent="0.25">
      <c r="A84" s="79"/>
      <c r="B84" s="14" t="s">
        <v>134</v>
      </c>
      <c r="C84" s="10" t="s">
        <v>20</v>
      </c>
      <c r="D84" s="34">
        <v>19130</v>
      </c>
      <c r="E84" s="34">
        <v>24590.9</v>
      </c>
      <c r="F84" s="34">
        <v>29411.5</v>
      </c>
      <c r="G84" s="34">
        <v>30912</v>
      </c>
      <c r="H84" s="34">
        <v>32832</v>
      </c>
      <c r="I84" s="35">
        <v>34800</v>
      </c>
    </row>
    <row r="85" spans="1:9" s="18" customFormat="1" ht="33.75" customHeight="1" x14ac:dyDescent="0.25">
      <c r="A85" s="80"/>
      <c r="B85" s="14" t="s">
        <v>135</v>
      </c>
      <c r="C85" s="10" t="s">
        <v>20</v>
      </c>
      <c r="D85" s="34">
        <v>27942</v>
      </c>
      <c r="E85" s="34">
        <v>29693</v>
      </c>
      <c r="F85" s="34">
        <v>35535</v>
      </c>
      <c r="G85" s="34">
        <v>37276.9</v>
      </c>
      <c r="H85" s="34">
        <v>38767.800000000003</v>
      </c>
      <c r="I85" s="35">
        <v>39000</v>
      </c>
    </row>
    <row r="86" spans="1:9" s="18" customFormat="1" ht="39.75" customHeight="1" x14ac:dyDescent="0.25">
      <c r="A86" s="9" t="s">
        <v>80</v>
      </c>
      <c r="B86" s="14" t="s">
        <v>81</v>
      </c>
      <c r="C86" s="10" t="s">
        <v>82</v>
      </c>
      <c r="D86" s="36">
        <f>SUM(D89+D95)</f>
        <v>4839</v>
      </c>
      <c r="E86" s="36">
        <f t="shared" ref="E86:I86" si="19">SUM(E89+E95)</f>
        <v>4906</v>
      </c>
      <c r="F86" s="36">
        <f t="shared" si="19"/>
        <v>4819</v>
      </c>
      <c r="G86" s="36">
        <f t="shared" si="19"/>
        <v>4788</v>
      </c>
      <c r="H86" s="36">
        <f t="shared" si="19"/>
        <v>4791</v>
      </c>
      <c r="I86" s="37">
        <f t="shared" si="19"/>
        <v>4802</v>
      </c>
    </row>
    <row r="87" spans="1:9" s="47" customFormat="1" ht="16.5" customHeight="1" x14ac:dyDescent="0.25">
      <c r="A87" s="11" t="s">
        <v>83</v>
      </c>
      <c r="B87" s="12" t="s">
        <v>9</v>
      </c>
      <c r="C87" s="13" t="s">
        <v>10</v>
      </c>
      <c r="D87" s="21">
        <v>98.15</v>
      </c>
      <c r="E87" s="21">
        <f>SUM(E86/D86%)</f>
        <v>101.38458359165116</v>
      </c>
      <c r="F87" s="21">
        <f t="shared" ref="F87:I87" si="20">SUM(F86/E86%)</f>
        <v>98.226661231145528</v>
      </c>
      <c r="G87" s="21">
        <f t="shared" si="20"/>
        <v>99.356713010998135</v>
      </c>
      <c r="H87" s="21">
        <f t="shared" si="20"/>
        <v>100.06265664160401</v>
      </c>
      <c r="I87" s="24">
        <f t="shared" si="20"/>
        <v>100.22959716134419</v>
      </c>
    </row>
    <row r="88" spans="1:9" s="18" customFormat="1" ht="16.5" customHeight="1" x14ac:dyDescent="0.25">
      <c r="A88" s="9" t="s">
        <v>5</v>
      </c>
      <c r="B88" s="14" t="s">
        <v>84</v>
      </c>
      <c r="C88" s="10" t="s">
        <v>5</v>
      </c>
      <c r="D88" s="26"/>
      <c r="E88" s="26"/>
      <c r="F88" s="26"/>
      <c r="G88" s="26"/>
      <c r="H88" s="26"/>
      <c r="I88" s="27"/>
    </row>
    <row r="89" spans="1:9" s="18" customFormat="1" ht="39" customHeight="1" x14ac:dyDescent="0.25">
      <c r="A89" s="9" t="s">
        <v>85</v>
      </c>
      <c r="B89" s="14" t="s">
        <v>86</v>
      </c>
      <c r="C89" s="10" t="s">
        <v>82</v>
      </c>
      <c r="D89" s="36">
        <f>SUM(D91+D93)</f>
        <v>3898</v>
      </c>
      <c r="E89" s="36">
        <f t="shared" ref="E89:I89" si="21">SUM(E91+E93)</f>
        <v>3946</v>
      </c>
      <c r="F89" s="36">
        <f t="shared" si="21"/>
        <v>3859</v>
      </c>
      <c r="G89" s="36">
        <f t="shared" si="21"/>
        <v>3828</v>
      </c>
      <c r="H89" s="36">
        <f t="shared" si="21"/>
        <v>3831</v>
      </c>
      <c r="I89" s="37">
        <f t="shared" si="21"/>
        <v>3842</v>
      </c>
    </row>
    <row r="90" spans="1:9" s="47" customFormat="1" ht="16.5" customHeight="1" x14ac:dyDescent="0.25">
      <c r="A90" s="11" t="s">
        <v>87</v>
      </c>
      <c r="B90" s="12" t="s">
        <v>9</v>
      </c>
      <c r="C90" s="13" t="s">
        <v>10</v>
      </c>
      <c r="D90" s="21">
        <v>96.63</v>
      </c>
      <c r="E90" s="21">
        <f>SUM(E89/D89%)</f>
        <v>101.23140071831709</v>
      </c>
      <c r="F90" s="21">
        <f t="shared" ref="F90:I90" si="22">SUM(F89/E89%)</f>
        <v>97.795235681702991</v>
      </c>
      <c r="G90" s="21">
        <f t="shared" si="22"/>
        <v>99.196683078517736</v>
      </c>
      <c r="H90" s="21">
        <f t="shared" si="22"/>
        <v>100.07836990595611</v>
      </c>
      <c r="I90" s="24">
        <f t="shared" si="22"/>
        <v>100.2871312973114</v>
      </c>
    </row>
    <row r="91" spans="1:9" s="18" customFormat="1" ht="24" customHeight="1" x14ac:dyDescent="0.25">
      <c r="A91" s="9" t="s">
        <v>88</v>
      </c>
      <c r="B91" s="14" t="s">
        <v>89</v>
      </c>
      <c r="C91" s="10" t="s">
        <v>82</v>
      </c>
      <c r="D91" s="36">
        <v>2760</v>
      </c>
      <c r="E91" s="36">
        <v>2787</v>
      </c>
      <c r="F91" s="36">
        <v>2787</v>
      </c>
      <c r="G91" s="36">
        <v>2787</v>
      </c>
      <c r="H91" s="36">
        <v>2787</v>
      </c>
      <c r="I91" s="37">
        <v>2787</v>
      </c>
    </row>
    <row r="92" spans="1:9" s="47" customFormat="1" ht="16.5" customHeight="1" x14ac:dyDescent="0.25">
      <c r="A92" s="11" t="s">
        <v>90</v>
      </c>
      <c r="B92" s="12" t="s">
        <v>9</v>
      </c>
      <c r="C92" s="13" t="s">
        <v>10</v>
      </c>
      <c r="D92" s="21">
        <v>98.15</v>
      </c>
      <c r="E92" s="21">
        <f>SUM(E91/D91%)</f>
        <v>100.97826086956522</v>
      </c>
      <c r="F92" s="21">
        <f t="shared" ref="F92:I92" si="23">SUM(F91/E91%)</f>
        <v>100</v>
      </c>
      <c r="G92" s="21">
        <f t="shared" si="23"/>
        <v>100</v>
      </c>
      <c r="H92" s="21">
        <f t="shared" si="23"/>
        <v>100</v>
      </c>
      <c r="I92" s="24">
        <f t="shared" si="23"/>
        <v>100</v>
      </c>
    </row>
    <row r="93" spans="1:9" s="18" customFormat="1" ht="47.25" customHeight="1" x14ac:dyDescent="0.25">
      <c r="A93" s="9" t="s">
        <v>91</v>
      </c>
      <c r="B93" s="14" t="s">
        <v>92</v>
      </c>
      <c r="C93" s="10" t="s">
        <v>82</v>
      </c>
      <c r="D93" s="36">
        <v>1138</v>
      </c>
      <c r="E93" s="36">
        <v>1159</v>
      </c>
      <c r="F93" s="36">
        <v>1072</v>
      </c>
      <c r="G93" s="36">
        <v>1041</v>
      </c>
      <c r="H93" s="36">
        <v>1044</v>
      </c>
      <c r="I93" s="37">
        <v>1055</v>
      </c>
    </row>
    <row r="94" spans="1:9" s="47" customFormat="1" ht="16.5" customHeight="1" x14ac:dyDescent="0.25">
      <c r="A94" s="11" t="s">
        <v>93</v>
      </c>
      <c r="B94" s="12" t="s">
        <v>9</v>
      </c>
      <c r="C94" s="13" t="s">
        <v>10</v>
      </c>
      <c r="D94" s="21">
        <v>93.12</v>
      </c>
      <c r="E94" s="21">
        <f>SUM(E93/D93%)</f>
        <v>101.84534270650263</v>
      </c>
      <c r="F94" s="21">
        <f t="shared" ref="F94:I94" si="24">SUM(F93/E93%)</f>
        <v>92.493528904227787</v>
      </c>
      <c r="G94" s="21">
        <f t="shared" si="24"/>
        <v>97.108208955223873</v>
      </c>
      <c r="H94" s="21">
        <f t="shared" si="24"/>
        <v>100.28818443804035</v>
      </c>
      <c r="I94" s="24">
        <f t="shared" si="24"/>
        <v>101.05363984674329</v>
      </c>
    </row>
    <row r="95" spans="1:9" s="18" customFormat="1" ht="32.25" customHeight="1" x14ac:dyDescent="0.25">
      <c r="A95" s="9" t="s">
        <v>94</v>
      </c>
      <c r="B95" s="14" t="s">
        <v>128</v>
      </c>
      <c r="C95" s="10" t="s">
        <v>82</v>
      </c>
      <c r="D95" s="36">
        <v>941</v>
      </c>
      <c r="E95" s="36">
        <v>960</v>
      </c>
      <c r="F95" s="36">
        <v>960</v>
      </c>
      <c r="G95" s="36">
        <v>960</v>
      </c>
      <c r="H95" s="36">
        <v>960</v>
      </c>
      <c r="I95" s="37">
        <v>960</v>
      </c>
    </row>
    <row r="96" spans="1:9" s="47" customFormat="1" ht="19.5" customHeight="1" x14ac:dyDescent="0.25">
      <c r="A96" s="11" t="s">
        <v>95</v>
      </c>
      <c r="B96" s="12" t="s">
        <v>9</v>
      </c>
      <c r="C96" s="13" t="s">
        <v>10</v>
      </c>
      <c r="D96" s="21">
        <v>105.02</v>
      </c>
      <c r="E96" s="21">
        <f>SUM(E95/D95%)</f>
        <v>102.01912858660999</v>
      </c>
      <c r="F96" s="21">
        <f t="shared" ref="F96:I96" si="25">SUM(F95/E95%)</f>
        <v>100</v>
      </c>
      <c r="G96" s="21">
        <f t="shared" si="25"/>
        <v>100</v>
      </c>
      <c r="H96" s="21">
        <f t="shared" si="25"/>
        <v>100</v>
      </c>
      <c r="I96" s="24">
        <f t="shared" si="25"/>
        <v>100</v>
      </c>
    </row>
    <row r="97" spans="1:9" s="18" customFormat="1" ht="33.75" customHeight="1" x14ac:dyDescent="0.25">
      <c r="A97" s="9" t="s">
        <v>96</v>
      </c>
      <c r="B97" s="14" t="s">
        <v>97</v>
      </c>
      <c r="C97" s="10" t="s">
        <v>98</v>
      </c>
      <c r="D97" s="25">
        <f>SUM(D70/12/D86*1000)</f>
        <v>35765.01515464628</v>
      </c>
      <c r="E97" s="25">
        <f t="shared" ref="E97:I97" si="26">SUM(E70/12/E86*1000)</f>
        <v>41517.971191738005</v>
      </c>
      <c r="F97" s="25">
        <f t="shared" si="26"/>
        <v>45254.945701044475</v>
      </c>
      <c r="G97" s="25">
        <f t="shared" si="26"/>
        <v>49193.365357839044</v>
      </c>
      <c r="H97" s="25">
        <f t="shared" si="26"/>
        <v>53063.365337786134</v>
      </c>
      <c r="I97" s="28">
        <f t="shared" si="26"/>
        <v>57006.455643481888</v>
      </c>
    </row>
    <row r="98" spans="1:9" s="47" customFormat="1" ht="16.5" customHeight="1" x14ac:dyDescent="0.25">
      <c r="A98" s="11" t="s">
        <v>99</v>
      </c>
      <c r="B98" s="12" t="s">
        <v>9</v>
      </c>
      <c r="C98" s="13" t="s">
        <v>10</v>
      </c>
      <c r="D98" s="21">
        <v>114.35</v>
      </c>
      <c r="E98" s="21">
        <f>SUM(E97/D97%)</f>
        <v>116.08542876947266</v>
      </c>
      <c r="F98" s="21">
        <f t="shared" ref="F98:I98" si="27">SUM(F97/E97%)</f>
        <v>109.000860114403</v>
      </c>
      <c r="G98" s="21">
        <f t="shared" si="27"/>
        <v>108.70273866377364</v>
      </c>
      <c r="H98" s="21">
        <f t="shared" si="27"/>
        <v>107.86691447473902</v>
      </c>
      <c r="I98" s="24">
        <f t="shared" si="27"/>
        <v>107.4309088400164</v>
      </c>
    </row>
    <row r="99" spans="1:9" s="18" customFormat="1" ht="16.5" customHeight="1" x14ac:dyDescent="0.25">
      <c r="A99" s="9" t="s">
        <v>5</v>
      </c>
      <c r="B99" s="14" t="s">
        <v>100</v>
      </c>
      <c r="C99" s="10" t="s">
        <v>5</v>
      </c>
      <c r="D99" s="26"/>
      <c r="E99" s="26"/>
      <c r="F99" s="26"/>
      <c r="G99" s="26"/>
      <c r="H99" s="26"/>
      <c r="I99" s="27"/>
    </row>
    <row r="100" spans="1:9" s="18" customFormat="1" ht="35.25" customHeight="1" x14ac:dyDescent="0.25">
      <c r="A100" s="9" t="s">
        <v>101</v>
      </c>
      <c r="B100" s="14" t="s">
        <v>138</v>
      </c>
      <c r="C100" s="10" t="s">
        <v>98</v>
      </c>
      <c r="D100" s="25">
        <f>SUM(D73/12/D89*1000)</f>
        <v>39323.775012827085</v>
      </c>
      <c r="E100" s="25">
        <f t="shared" ref="E100:I100" si="28">SUM(E73/12/E89*1000)</f>
        <v>45939.896942051018</v>
      </c>
      <c r="F100" s="25">
        <f t="shared" si="28"/>
        <v>50483.782499784058</v>
      </c>
      <c r="G100" s="25">
        <f t="shared" si="28"/>
        <v>55078.456983629403</v>
      </c>
      <c r="H100" s="25">
        <f t="shared" si="28"/>
        <v>59462.259636300354</v>
      </c>
      <c r="I100" s="28">
        <f t="shared" si="28"/>
        <v>63800.104112441441</v>
      </c>
    </row>
    <row r="101" spans="1:9" s="69" customFormat="1" ht="21" customHeight="1" x14ac:dyDescent="0.25">
      <c r="A101" s="64" t="s">
        <v>102</v>
      </c>
      <c r="B101" s="65" t="s">
        <v>9</v>
      </c>
      <c r="C101" s="66" t="s">
        <v>10</v>
      </c>
      <c r="D101" s="70">
        <v>115.6</v>
      </c>
      <c r="E101" s="70">
        <f>SUM(E100/D100%)</f>
        <v>116.82473752091656</v>
      </c>
      <c r="F101" s="70">
        <f t="shared" ref="F101:I101" si="29">SUM(F100/E100%)</f>
        <v>109.89093546175067</v>
      </c>
      <c r="G101" s="70">
        <f t="shared" si="29"/>
        <v>109.10128808962561</v>
      </c>
      <c r="H101" s="70">
        <f t="shared" si="29"/>
        <v>107.95919655841833</v>
      </c>
      <c r="I101" s="71">
        <f t="shared" si="29"/>
        <v>107.29512215424273</v>
      </c>
    </row>
    <row r="102" spans="1:9" s="63" customFormat="1" ht="26.25" customHeight="1" x14ac:dyDescent="0.25">
      <c r="A102" s="60" t="s">
        <v>103</v>
      </c>
      <c r="B102" s="61" t="s">
        <v>74</v>
      </c>
      <c r="C102" s="62" t="s">
        <v>98</v>
      </c>
      <c r="D102" s="67">
        <f t="shared" ref="D102:I102" si="30">SUM(D75/12/D91*1000)</f>
        <v>36651.500603864733</v>
      </c>
      <c r="E102" s="67">
        <f t="shared" si="30"/>
        <v>42402.224614280589</v>
      </c>
      <c r="F102" s="67">
        <f t="shared" si="30"/>
        <v>46571.552445879679</v>
      </c>
      <c r="G102" s="67">
        <f t="shared" si="30"/>
        <v>51229.518000239201</v>
      </c>
      <c r="H102" s="67">
        <f t="shared" si="30"/>
        <v>56228.321971056095</v>
      </c>
      <c r="I102" s="68">
        <f t="shared" si="30"/>
        <v>60876.091376629585</v>
      </c>
    </row>
    <row r="103" spans="1:9" s="69" customFormat="1" ht="21" customHeight="1" x14ac:dyDescent="0.25">
      <c r="A103" s="64" t="s">
        <v>104</v>
      </c>
      <c r="B103" s="65" t="s">
        <v>9</v>
      </c>
      <c r="C103" s="66" t="s">
        <v>10</v>
      </c>
      <c r="D103" s="70">
        <v>113.78</v>
      </c>
      <c r="E103" s="70">
        <f>SUM(E102/D102%)</f>
        <v>115.69028256870187</v>
      </c>
      <c r="F103" s="70">
        <f t="shared" ref="F103:I103" si="31">SUM(F102/E102%)</f>
        <v>109.83280445666736</v>
      </c>
      <c r="G103" s="70">
        <f t="shared" si="31"/>
        <v>110.00173992432934</v>
      </c>
      <c r="H103" s="70">
        <f t="shared" si="31"/>
        <v>109.75766348376253</v>
      </c>
      <c r="I103" s="71">
        <f t="shared" si="31"/>
        <v>108.26588673225204</v>
      </c>
    </row>
    <row r="104" spans="1:9" s="63" customFormat="1" ht="51.75" customHeight="1" x14ac:dyDescent="0.25">
      <c r="A104" s="60" t="s">
        <v>105</v>
      </c>
      <c r="B104" s="61" t="s">
        <v>77</v>
      </c>
      <c r="C104" s="62" t="s">
        <v>98</v>
      </c>
      <c r="D104" s="67">
        <f t="shared" ref="D104:I104" si="32">SUM(D77/12/D93*1000)</f>
        <v>45804.86233157586</v>
      </c>
      <c r="E104" s="67">
        <f t="shared" si="32"/>
        <v>54446.793212539545</v>
      </c>
      <c r="F104" s="67">
        <f t="shared" si="32"/>
        <v>60654.850746268654</v>
      </c>
      <c r="G104" s="67">
        <f t="shared" si="32"/>
        <v>65382.965097662505</v>
      </c>
      <c r="H104" s="67">
        <f t="shared" si="32"/>
        <v>68095.386334610463</v>
      </c>
      <c r="I104" s="68">
        <f t="shared" si="32"/>
        <v>71524.486571879926</v>
      </c>
    </row>
    <row r="105" spans="1:9" s="8" customFormat="1" ht="24.75" customHeight="1" x14ac:dyDescent="0.25">
      <c r="A105" s="11" t="s">
        <v>105</v>
      </c>
      <c r="B105" s="12" t="s">
        <v>9</v>
      </c>
      <c r="C105" s="13" t="s">
        <v>10</v>
      </c>
      <c r="D105" s="21">
        <v>120</v>
      </c>
      <c r="E105" s="21">
        <f>SUM(E104/D104%)</f>
        <v>118.86684173048222</v>
      </c>
      <c r="F105" s="21">
        <f t="shared" ref="F105:I105" si="33">SUM(F104/E104%)</f>
        <v>111.40206276152063</v>
      </c>
      <c r="G105" s="21">
        <f t="shared" si="33"/>
        <v>107.79511332271264</v>
      </c>
      <c r="H105" s="21">
        <f t="shared" si="33"/>
        <v>104.14851365779514</v>
      </c>
      <c r="I105" s="24">
        <f t="shared" si="33"/>
        <v>105.03573064468624</v>
      </c>
    </row>
    <row r="106" spans="1:9" ht="32.25" customHeight="1" x14ac:dyDescent="0.25">
      <c r="A106" s="9" t="s">
        <v>106</v>
      </c>
      <c r="B106" s="14" t="s">
        <v>107</v>
      </c>
      <c r="C106" s="10" t="s">
        <v>98</v>
      </c>
      <c r="D106" s="25">
        <v>21023.22</v>
      </c>
      <c r="E106" s="25">
        <f t="shared" ref="E106:I106" si="34">SUM(E79/E95/12*1000)</f>
        <v>23342.013888888891</v>
      </c>
      <c r="F106" s="25">
        <f t="shared" si="34"/>
        <v>24236.111111111109</v>
      </c>
      <c r="G106" s="25">
        <f t="shared" si="34"/>
        <v>25726.5625</v>
      </c>
      <c r="H106" s="25">
        <f t="shared" si="34"/>
        <v>27527.777777777774</v>
      </c>
      <c r="I106" s="28">
        <f t="shared" si="34"/>
        <v>29817.708333333332</v>
      </c>
    </row>
    <row r="107" spans="1:9" s="8" customFormat="1" ht="19.5" customHeight="1" x14ac:dyDescent="0.25">
      <c r="A107" s="78" t="s">
        <v>108</v>
      </c>
      <c r="B107" s="12" t="s">
        <v>9</v>
      </c>
      <c r="C107" s="13" t="s">
        <v>10</v>
      </c>
      <c r="D107" s="21">
        <v>110.99</v>
      </c>
      <c r="E107" s="21">
        <f>SUM(E106/D106%)</f>
        <v>111.02967998664758</v>
      </c>
      <c r="F107" s="21">
        <f t="shared" ref="F107:I107" si="35">SUM(F106/E106%)</f>
        <v>103.83042023056896</v>
      </c>
      <c r="G107" s="21">
        <f t="shared" si="35"/>
        <v>106.14971346704873</v>
      </c>
      <c r="H107" s="21">
        <f t="shared" si="35"/>
        <v>107.00138340587777</v>
      </c>
      <c r="I107" s="24">
        <f t="shared" si="35"/>
        <v>108.31861755802223</v>
      </c>
    </row>
    <row r="108" spans="1:9" ht="16.5" customHeight="1" x14ac:dyDescent="0.25">
      <c r="A108" s="79"/>
      <c r="B108" s="81" t="s">
        <v>22</v>
      </c>
      <c r="C108" s="82"/>
      <c r="D108" s="82"/>
      <c r="E108" s="82"/>
      <c r="F108" s="82"/>
      <c r="G108" s="82"/>
      <c r="H108" s="82"/>
      <c r="I108" s="83"/>
    </row>
    <row r="109" spans="1:9" ht="20.25" customHeight="1" x14ac:dyDescent="0.25">
      <c r="A109" s="79"/>
      <c r="B109" s="14" t="s">
        <v>131</v>
      </c>
      <c r="C109" s="10" t="s">
        <v>20</v>
      </c>
      <c r="D109" s="25">
        <v>54807</v>
      </c>
      <c r="E109" s="25">
        <v>70052</v>
      </c>
      <c r="F109" s="25">
        <v>75030</v>
      </c>
      <c r="G109" s="25">
        <v>80120</v>
      </c>
      <c r="H109" s="25">
        <v>80200</v>
      </c>
      <c r="I109" s="28">
        <v>80300</v>
      </c>
    </row>
    <row r="110" spans="1:9" ht="20.25" customHeight="1" x14ac:dyDescent="0.25">
      <c r="A110" s="79"/>
      <c r="B110" s="14" t="s">
        <v>133</v>
      </c>
      <c r="C110" s="10" t="s">
        <v>20</v>
      </c>
      <c r="D110" s="25">
        <v>0</v>
      </c>
      <c r="E110" s="25">
        <v>47200</v>
      </c>
      <c r="F110" s="25">
        <v>48900</v>
      </c>
      <c r="G110" s="25">
        <v>51200</v>
      </c>
      <c r="H110" s="25">
        <v>52300</v>
      </c>
      <c r="I110" s="28">
        <v>53400</v>
      </c>
    </row>
    <row r="111" spans="1:9" ht="20.25" customHeight="1" x14ac:dyDescent="0.25">
      <c r="A111" s="79"/>
      <c r="B111" s="14" t="s">
        <v>132</v>
      </c>
      <c r="C111" s="10" t="s">
        <v>20</v>
      </c>
      <c r="D111" s="25">
        <v>41756</v>
      </c>
      <c r="E111" s="25">
        <v>46336</v>
      </c>
      <c r="F111" s="25">
        <v>47500</v>
      </c>
      <c r="G111" s="25">
        <v>48600</v>
      </c>
      <c r="H111" s="25">
        <v>50000</v>
      </c>
      <c r="I111" s="28">
        <v>51500</v>
      </c>
    </row>
    <row r="112" spans="1:9" ht="20.25" customHeight="1" x14ac:dyDescent="0.25">
      <c r="A112" s="79"/>
      <c r="B112" s="14" t="s">
        <v>134</v>
      </c>
      <c r="C112" s="10"/>
      <c r="D112" s="25">
        <v>30658</v>
      </c>
      <c r="E112" s="25">
        <v>38655.300000000003</v>
      </c>
      <c r="F112" s="25">
        <v>44563.360000000001</v>
      </c>
      <c r="G112" s="25">
        <v>46000</v>
      </c>
      <c r="H112" s="25">
        <v>48000</v>
      </c>
      <c r="I112" s="28">
        <v>50000</v>
      </c>
    </row>
    <row r="113" spans="1:10" ht="36.75" customHeight="1" x14ac:dyDescent="0.25">
      <c r="A113" s="80"/>
      <c r="B113" s="14" t="s">
        <v>135</v>
      </c>
      <c r="C113" s="10"/>
      <c r="D113" s="25">
        <v>60168</v>
      </c>
      <c r="E113" s="25">
        <v>66696</v>
      </c>
      <c r="F113" s="25">
        <v>80035</v>
      </c>
      <c r="G113" s="25">
        <v>83957</v>
      </c>
      <c r="H113" s="25">
        <v>87315</v>
      </c>
      <c r="I113" s="28">
        <v>87840</v>
      </c>
    </row>
    <row r="114" spans="1:10" ht="23.25" customHeight="1" x14ac:dyDescent="0.25">
      <c r="A114" s="9" t="s">
        <v>109</v>
      </c>
      <c r="B114" s="14" t="s">
        <v>110</v>
      </c>
      <c r="C114" s="10" t="s">
        <v>10</v>
      </c>
      <c r="D114" s="25">
        <v>100.7</v>
      </c>
      <c r="E114" s="25"/>
      <c r="F114" s="26"/>
      <c r="G114" s="26"/>
      <c r="H114" s="26"/>
      <c r="I114" s="27"/>
      <c r="J114" s="18"/>
    </row>
    <row r="115" spans="1:10" ht="33" customHeight="1" x14ac:dyDescent="0.25">
      <c r="A115" s="9" t="s">
        <v>111</v>
      </c>
      <c r="B115" s="14" t="s">
        <v>112</v>
      </c>
      <c r="C115" s="10" t="s">
        <v>20</v>
      </c>
      <c r="D115" s="34">
        <v>7691769.9800000004</v>
      </c>
      <c r="E115" s="34">
        <v>8037910</v>
      </c>
      <c r="F115" s="34">
        <v>8455800</v>
      </c>
      <c r="G115" s="34">
        <v>8640050</v>
      </c>
      <c r="H115" s="34">
        <v>8899200</v>
      </c>
      <c r="I115" s="35">
        <v>9130580</v>
      </c>
      <c r="J115" s="58"/>
    </row>
    <row r="116" spans="1:10" ht="33" customHeight="1" x14ac:dyDescent="0.25">
      <c r="A116" s="9" t="s">
        <v>113</v>
      </c>
      <c r="B116" s="14" t="s">
        <v>129</v>
      </c>
      <c r="C116" s="10" t="s">
        <v>98</v>
      </c>
      <c r="D116" s="25">
        <f t="shared" ref="D116:I116" si="36">SUM(D115/12/D6)</f>
        <v>23775.253400098911</v>
      </c>
      <c r="E116" s="25">
        <f t="shared" si="36"/>
        <v>25058.953734879662</v>
      </c>
      <c r="F116" s="25">
        <f t="shared" si="36"/>
        <v>26480.646373543783</v>
      </c>
      <c r="G116" s="25">
        <f t="shared" si="36"/>
        <v>27067.82581453634</v>
      </c>
      <c r="H116" s="25">
        <f t="shared" si="36"/>
        <v>27879.699248120298</v>
      </c>
      <c r="I116" s="28">
        <f t="shared" si="36"/>
        <v>28604.573934837088</v>
      </c>
      <c r="J116" s="18"/>
    </row>
    <row r="117" spans="1:10" s="8" customFormat="1" ht="20.25" customHeight="1" x14ac:dyDescent="0.25">
      <c r="A117" s="11" t="s">
        <v>114</v>
      </c>
      <c r="B117" s="12" t="s">
        <v>9</v>
      </c>
      <c r="C117" s="13" t="s">
        <v>10</v>
      </c>
      <c r="D117" s="21">
        <v>117.9</v>
      </c>
      <c r="E117" s="21">
        <f>SUM(E116/D116%)</f>
        <v>105.39931294602064</v>
      </c>
      <c r="F117" s="21">
        <f t="shared" ref="F117:I117" si="37">SUM(F116/E116%)</f>
        <v>105.67339184909888</v>
      </c>
      <c r="G117" s="21">
        <f t="shared" si="37"/>
        <v>102.21739089261504</v>
      </c>
      <c r="H117" s="21">
        <f t="shared" si="37"/>
        <v>102.99940393863461</v>
      </c>
      <c r="I117" s="24">
        <f t="shared" si="37"/>
        <v>102.60000898957207</v>
      </c>
      <c r="J117" s="47"/>
    </row>
    <row r="118" spans="1:10" ht="34.5" customHeight="1" x14ac:dyDescent="0.25">
      <c r="A118" s="9" t="s">
        <v>115</v>
      </c>
      <c r="B118" s="14" t="s">
        <v>116</v>
      </c>
      <c r="C118" s="10" t="s">
        <v>10</v>
      </c>
      <c r="D118" s="26">
        <v>101.99</v>
      </c>
      <c r="E118" s="26"/>
      <c r="F118" s="26"/>
      <c r="G118" s="26"/>
      <c r="H118" s="26"/>
      <c r="I118" s="27"/>
      <c r="J118" s="18"/>
    </row>
    <row r="119" spans="1:10" ht="34.5" customHeight="1" x14ac:dyDescent="0.25">
      <c r="A119" s="9" t="s">
        <v>117</v>
      </c>
      <c r="B119" s="14" t="s">
        <v>118</v>
      </c>
      <c r="C119" s="10" t="s">
        <v>20</v>
      </c>
      <c r="D119" s="25">
        <v>380356</v>
      </c>
      <c r="E119" s="25">
        <v>433082.53</v>
      </c>
      <c r="F119" s="25">
        <v>417083</v>
      </c>
      <c r="G119" s="25">
        <v>429000</v>
      </c>
      <c r="H119" s="25">
        <v>441000</v>
      </c>
      <c r="I119" s="28">
        <v>453000</v>
      </c>
      <c r="J119" s="18"/>
    </row>
    <row r="120" spans="1:10" ht="24" customHeight="1" x14ac:dyDescent="0.25">
      <c r="A120" s="9" t="s">
        <v>119</v>
      </c>
      <c r="B120" s="14" t="s">
        <v>120</v>
      </c>
      <c r="C120" s="10" t="s">
        <v>20</v>
      </c>
      <c r="D120" s="25">
        <v>114200</v>
      </c>
      <c r="E120" s="25">
        <v>124450</v>
      </c>
      <c r="F120" s="25">
        <v>125600</v>
      </c>
      <c r="G120" s="25">
        <v>126550</v>
      </c>
      <c r="H120" s="25">
        <v>126950</v>
      </c>
      <c r="I120" s="28">
        <v>127000</v>
      </c>
      <c r="J120" s="18"/>
    </row>
    <row r="121" spans="1:10" s="45" customFormat="1" ht="29.25" customHeight="1" x14ac:dyDescent="0.25">
      <c r="A121" s="44" t="s">
        <v>121</v>
      </c>
      <c r="B121" s="14" t="s">
        <v>130</v>
      </c>
      <c r="C121" s="10" t="s">
        <v>20</v>
      </c>
      <c r="D121" s="25">
        <v>249694.43</v>
      </c>
      <c r="E121" s="25">
        <v>307760.65000000002</v>
      </c>
      <c r="F121" s="25">
        <v>292000</v>
      </c>
      <c r="G121" s="25">
        <v>304000</v>
      </c>
      <c r="H121" s="25">
        <v>316000</v>
      </c>
      <c r="I121" s="28">
        <v>328000</v>
      </c>
      <c r="J121" s="48"/>
    </row>
    <row r="122" spans="1:10" s="8" customFormat="1" ht="20.25" customHeight="1" x14ac:dyDescent="0.25">
      <c r="A122" s="11" t="s">
        <v>122</v>
      </c>
      <c r="B122" s="12" t="s">
        <v>9</v>
      </c>
      <c r="C122" s="13" t="s">
        <v>10</v>
      </c>
      <c r="D122" s="21">
        <v>112</v>
      </c>
      <c r="E122" s="21">
        <f>SUM(E121/D121%)</f>
        <v>123.2549120138563</v>
      </c>
      <c r="F122" s="21">
        <f t="shared" ref="F122:I122" si="38">SUM(F121/E121%)</f>
        <v>94.878926204503387</v>
      </c>
      <c r="G122" s="21">
        <f t="shared" si="38"/>
        <v>104.10958904109589</v>
      </c>
      <c r="H122" s="21">
        <f t="shared" si="38"/>
        <v>103.94736842105263</v>
      </c>
      <c r="I122" s="24">
        <f t="shared" si="38"/>
        <v>103.79746835443038</v>
      </c>
      <c r="J122" s="47"/>
    </row>
    <row r="123" spans="1:10" ht="38.25" customHeight="1" x14ac:dyDescent="0.25">
      <c r="A123" s="9" t="s">
        <v>123</v>
      </c>
      <c r="B123" s="14" t="s">
        <v>124</v>
      </c>
      <c r="C123" s="10" t="s">
        <v>82</v>
      </c>
      <c r="D123" s="36">
        <v>17</v>
      </c>
      <c r="E123" s="36">
        <v>18</v>
      </c>
      <c r="F123" s="36">
        <v>14</v>
      </c>
      <c r="G123" s="36">
        <v>14</v>
      </c>
      <c r="H123" s="36">
        <v>14</v>
      </c>
      <c r="I123" s="37">
        <v>14</v>
      </c>
      <c r="J123" s="18"/>
    </row>
    <row r="124" spans="1:10" ht="42" customHeight="1" thickBot="1" x14ac:dyDescent="0.3">
      <c r="A124" s="15" t="s">
        <v>125</v>
      </c>
      <c r="B124" s="49" t="s">
        <v>126</v>
      </c>
      <c r="C124" s="16" t="s">
        <v>10</v>
      </c>
      <c r="D124" s="29">
        <v>0.13</v>
      </c>
      <c r="E124" s="30">
        <v>0.13</v>
      </c>
      <c r="F124" s="30">
        <v>0.13</v>
      </c>
      <c r="G124" s="30">
        <v>0.13</v>
      </c>
      <c r="H124" s="30">
        <v>0.13</v>
      </c>
      <c r="I124" s="31">
        <v>0.13</v>
      </c>
    </row>
    <row r="125" spans="1:10" ht="14.45" customHeight="1" x14ac:dyDescent="0.25">
      <c r="A125" s="17"/>
      <c r="B125" s="18"/>
      <c r="C125" s="19"/>
      <c r="D125" s="18"/>
    </row>
  </sheetData>
  <mergeCells count="21">
    <mergeCell ref="A12:A18"/>
    <mergeCell ref="B13:I13"/>
    <mergeCell ref="A1:E1"/>
    <mergeCell ref="A2:I2"/>
    <mergeCell ref="A4:A5"/>
    <mergeCell ref="B4:B5"/>
    <mergeCell ref="C4:C5"/>
    <mergeCell ref="D5:E5"/>
    <mergeCell ref="G5:I5"/>
    <mergeCell ref="A21:A27"/>
    <mergeCell ref="B22:I22"/>
    <mergeCell ref="A107:A113"/>
    <mergeCell ref="B108:I108"/>
    <mergeCell ref="A35:A41"/>
    <mergeCell ref="B36:I36"/>
    <mergeCell ref="A47:A55"/>
    <mergeCell ref="B50:I50"/>
    <mergeCell ref="A79:A85"/>
    <mergeCell ref="B80:I80"/>
    <mergeCell ref="A28:A34"/>
    <mergeCell ref="B29:I29"/>
  </mergeCells>
  <pageMargins left="0.78740157480314965" right="0.78740157480314965" top="0.19685039370078741" bottom="0.19685039370078741" header="0.39370078740157483" footer="0.39370078740157483"/>
  <pageSetup paperSize="9" scale="75" fitToWidth="0" fitToHeight="0" orientation="landscape" r:id="rId1"/>
  <headerFooter>
    <oddFooter>&amp;C&amp;"Tahoma"&amp;8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2025-2027</vt:lpstr>
      <vt:lpstr>'Прогноз 2025-2027'!Заголовки_для_печати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Миннеханова Резеда Мунировна</dc:creator>
  <cp:lastModifiedBy>Миля Шаймарданова</cp:lastModifiedBy>
  <cp:lastPrinted>2024-10-11T08:32:58Z</cp:lastPrinted>
  <dcterms:created xsi:type="dcterms:W3CDTF">2023-04-27T06:13:07Z</dcterms:created>
  <dcterms:modified xsi:type="dcterms:W3CDTF">2024-10-11T08:33:01Z</dcterms:modified>
</cp:coreProperties>
</file>